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приложение 2.1" sheetId="1" r:id="rId1"/>
    <sheet name="приложение 2.2" sheetId="2" r:id="rId2"/>
    <sheet name="приложение 2.3" sheetId="3" r:id="rId3"/>
  </sheets>
  <definedNames>
    <definedName name="_xlnm.Print_Titles" localSheetId="0">'приложение 2.1'!$6:$8</definedName>
    <definedName name="_xlnm.Print_Titles" localSheetId="1">'приложение 2.2'!$5:$7</definedName>
    <definedName name="_xlnm.Print_Titles" localSheetId="2">'приложение 2.3'!$6:$6</definedName>
  </definedNames>
  <calcPr fullCalcOnLoad="1"/>
</workbook>
</file>

<file path=xl/sharedStrings.xml><?xml version="1.0" encoding="utf-8"?>
<sst xmlns="http://schemas.openxmlformats.org/spreadsheetml/2006/main" count="213" uniqueCount="133">
  <si>
    <t>Показатель</t>
  </si>
  <si>
    <t>Единица измерения</t>
  </si>
  <si>
    <t>тыс.м2</t>
  </si>
  <si>
    <t>заявка</t>
  </si>
  <si>
    <t>шт.</t>
  </si>
  <si>
    <t>тыс.м3</t>
  </si>
  <si>
    <t>км</t>
  </si>
  <si>
    <t>%</t>
  </si>
  <si>
    <t>м2</t>
  </si>
  <si>
    <t>м3</t>
  </si>
  <si>
    <t>животных</t>
  </si>
  <si>
    <t>га</t>
  </si>
  <si>
    <t>тыс. м2</t>
  </si>
  <si>
    <t>м.п.</t>
  </si>
  <si>
    <t>человек</t>
  </si>
  <si>
    <t>количество планов</t>
  </si>
  <si>
    <t>количество мероприятий</t>
  </si>
  <si>
    <t>количество учений</t>
  </si>
  <si>
    <t>час.</t>
  </si>
  <si>
    <t>штук</t>
  </si>
  <si>
    <t>мВт</t>
  </si>
  <si>
    <t>Весовой коэффициент</t>
  </si>
  <si>
    <t>Количественный показатель лучшего года</t>
  </si>
  <si>
    <t>Количественный показатель</t>
  </si>
  <si>
    <t>Отношение количественного показателя к лучшему году</t>
  </si>
  <si>
    <t>2011          гр5/           гр4</t>
  </si>
  <si>
    <t>2012          гр6/           гр4</t>
  </si>
  <si>
    <t>2013          гр7/           гр4</t>
  </si>
  <si>
    <t>2014          гр8/           гр4</t>
  </si>
  <si>
    <t>2015          гр9/           гр4</t>
  </si>
  <si>
    <t>Коэффициент качества</t>
  </si>
  <si>
    <t>Итого</t>
  </si>
  <si>
    <t>качественных показателей</t>
  </si>
  <si>
    <r>
      <rPr>
        <b/>
        <sz val="10"/>
        <rFont val="Times New Roman"/>
        <family val="1"/>
      </rPr>
      <t>Показатель 1.1.1</t>
    </r>
    <r>
      <rPr>
        <sz val="10"/>
        <rFont val="Times New Roman"/>
        <family val="1"/>
      </rPr>
      <t xml:space="preserve">
Площадь участков дворовых территорий и проездов к дворовым территориям многоквартирных домов на которых выполнен капитальный ремонт и ремонт</t>
    </r>
  </si>
  <si>
    <r>
      <rPr>
        <b/>
        <sz val="10"/>
        <rFont val="Times New Roman"/>
        <family val="1"/>
      </rPr>
      <t>Показатель 1.1.2</t>
    </r>
    <r>
      <rPr>
        <sz val="10"/>
        <rFont val="Times New Roman"/>
        <family val="1"/>
      </rPr>
      <t xml:space="preserve">
Количество участников смотра конкурса на звание «Территория образцового содержания»</t>
    </r>
  </si>
  <si>
    <r>
      <rPr>
        <b/>
        <sz val="10"/>
        <rFont val="Times New Roman"/>
        <family val="1"/>
      </rPr>
      <t>Показатель 1.1.3</t>
    </r>
    <r>
      <rPr>
        <sz val="10"/>
        <rFont val="Times New Roman"/>
        <family val="1"/>
      </rPr>
      <t xml:space="preserve">
Количество обустроенных детских площадок</t>
    </r>
  </si>
  <si>
    <r>
      <rPr>
        <b/>
        <sz val="10"/>
        <rFont val="Times New Roman"/>
        <family val="1"/>
      </rPr>
      <t>Показатель 1.2.1</t>
    </r>
    <r>
      <rPr>
        <sz val="10"/>
        <rFont val="Times New Roman"/>
        <family val="1"/>
      </rPr>
      <t xml:space="preserve">
Площадь высаженных цветников </t>
    </r>
  </si>
  <si>
    <r>
      <rPr>
        <b/>
        <sz val="10"/>
        <rFont val="Times New Roman"/>
        <family val="1"/>
      </rPr>
      <t>Показатель 1.2.2</t>
    </r>
    <r>
      <rPr>
        <sz val="10"/>
        <rFont val="Times New Roman"/>
        <family val="1"/>
      </rPr>
      <t xml:space="preserve">
Площадь выкашивания газонов</t>
    </r>
  </si>
  <si>
    <r>
      <rPr>
        <b/>
        <sz val="10"/>
        <rFont val="Times New Roman"/>
        <family val="1"/>
      </rPr>
      <t>Показатель 1.2.3</t>
    </r>
    <r>
      <rPr>
        <sz val="10"/>
        <rFont val="Times New Roman"/>
        <family val="1"/>
      </rPr>
      <t xml:space="preserve">
Количество ухоженных деревьев (обрезка, полив)</t>
    </r>
  </si>
  <si>
    <r>
      <rPr>
        <b/>
        <sz val="10"/>
        <rFont val="Times New Roman"/>
        <family val="1"/>
      </rPr>
      <t>Показатель 1.2.4</t>
    </r>
    <r>
      <rPr>
        <sz val="10"/>
        <rFont val="Times New Roman"/>
        <family val="1"/>
      </rPr>
      <t xml:space="preserve">
Количество  снесенных аварийных деревьев</t>
    </r>
  </si>
  <si>
    <r>
      <rPr>
        <b/>
        <sz val="10"/>
        <rFont val="Times New Roman"/>
        <family val="1"/>
      </rPr>
      <t>Показатель 1.2.5</t>
    </r>
    <r>
      <rPr>
        <sz val="10"/>
        <rFont val="Times New Roman"/>
        <family val="1"/>
      </rPr>
      <t xml:space="preserve">
Количество  высаженных деревьев</t>
    </r>
  </si>
  <si>
    <r>
      <rPr>
        <b/>
        <sz val="10"/>
        <rFont val="Times New Roman"/>
        <family val="1"/>
      </rPr>
      <t>Показатель 1.3.1</t>
    </r>
    <r>
      <rPr>
        <sz val="10"/>
        <rFont val="Times New Roman"/>
        <family val="1"/>
      </rPr>
      <t xml:space="preserve">
Протяженность освещенных дорог общего пользования</t>
    </r>
  </si>
  <si>
    <r>
      <rPr>
        <b/>
        <sz val="10"/>
        <rFont val="Times New Roman"/>
        <family val="1"/>
      </rPr>
      <t>Показатель 1.4.1</t>
    </r>
    <r>
      <rPr>
        <sz val="10"/>
        <rFont val="Times New Roman"/>
        <family val="1"/>
      </rPr>
      <t xml:space="preserve">
Убираемая площадь территорий улиц, площадей, тротуаров</t>
    </r>
  </si>
  <si>
    <r>
      <rPr>
        <b/>
        <sz val="10"/>
        <rFont val="Times New Roman"/>
        <family val="1"/>
      </rPr>
      <t xml:space="preserve">Показатель 1.4.2 </t>
    </r>
    <r>
      <rPr>
        <sz val="10"/>
        <rFont val="Times New Roman"/>
        <family val="1"/>
      </rPr>
      <t xml:space="preserve">
Объем вывезенного мусора </t>
    </r>
  </si>
  <si>
    <r>
      <rPr>
        <b/>
        <sz val="10"/>
        <rFont val="Times New Roman"/>
        <family val="1"/>
      </rPr>
      <t>Показатель 1.4.3</t>
    </r>
    <r>
      <rPr>
        <sz val="10"/>
        <rFont val="Times New Roman"/>
        <family val="1"/>
      </rPr>
      <t xml:space="preserve">
Количество отловленных животных</t>
    </r>
  </si>
  <si>
    <r>
      <rPr>
        <b/>
        <sz val="10"/>
        <rFont val="Times New Roman"/>
        <family val="1"/>
      </rPr>
      <t xml:space="preserve">Показатель 1.4.4 </t>
    </r>
    <r>
      <rPr>
        <sz val="10"/>
        <rFont val="Times New Roman"/>
        <family val="1"/>
      </rPr>
      <t xml:space="preserve">
Обработанная площадь при дезинсекции против комаров и клещей</t>
    </r>
  </si>
  <si>
    <r>
      <rPr>
        <b/>
        <sz val="10"/>
        <rFont val="Times New Roman"/>
        <family val="1"/>
      </rPr>
      <t xml:space="preserve">Показатель 1.4.5 </t>
    </r>
    <r>
      <rPr>
        <sz val="10"/>
        <rFont val="Times New Roman"/>
        <family val="1"/>
      </rPr>
      <t xml:space="preserve">
Объем вынимаемого грунта при очистке водоотводящих каналов</t>
    </r>
  </si>
  <si>
    <r>
      <rPr>
        <b/>
        <sz val="10"/>
        <rFont val="Times New Roman"/>
        <family val="1"/>
      </rPr>
      <t>Показатель 1.5.1</t>
    </r>
    <r>
      <rPr>
        <sz val="10"/>
        <rFont val="Times New Roman"/>
        <family val="1"/>
      </rPr>
      <t xml:space="preserve">
Количество отремонтированных объектов малых архитектурных форм</t>
    </r>
  </si>
  <si>
    <r>
      <rPr>
        <b/>
        <sz val="10"/>
        <rFont val="Times New Roman"/>
        <family val="1"/>
      </rPr>
      <t>Показатель 1.5.2</t>
    </r>
    <r>
      <rPr>
        <sz val="10"/>
        <rFont val="Times New Roman"/>
        <family val="1"/>
      </rPr>
      <t xml:space="preserve">
Количество обустроенных и отремонтированных  контейнерных площадок</t>
    </r>
  </si>
  <si>
    <r>
      <rPr>
        <b/>
        <sz val="10"/>
        <rFont val="Times New Roman"/>
        <family val="1"/>
      </rPr>
      <t>Показатель 1.5.3</t>
    </r>
    <r>
      <rPr>
        <sz val="10"/>
        <rFont val="Times New Roman"/>
        <family val="1"/>
      </rPr>
      <t xml:space="preserve">
Убираемая площадь городского пляжа</t>
    </r>
  </si>
  <si>
    <r>
      <rPr>
        <b/>
        <sz val="10"/>
        <rFont val="Times New Roman"/>
        <family val="1"/>
      </rPr>
      <t>Показатель 2.1.1</t>
    </r>
    <r>
      <rPr>
        <sz val="10"/>
        <rFont val="Times New Roman"/>
        <family val="1"/>
      </rPr>
      <t xml:space="preserve">
Протяженность участков внутригородских дорог и тротуаров по городу Азову, на которых выполнен капитальный ремонт с целью доведения их до нормативных требований</t>
    </r>
  </si>
  <si>
    <r>
      <rPr>
        <b/>
        <sz val="10"/>
        <rFont val="Times New Roman"/>
        <family val="1"/>
      </rPr>
      <t>Показатель 2.1.2</t>
    </r>
    <r>
      <rPr>
        <sz val="10"/>
        <rFont val="Times New Roman"/>
        <family val="1"/>
      </rPr>
      <t xml:space="preserve"> 
Сохранение протяженности, соответствующей нормативным требованиям внутригородских дорог и тротуаров за счет  капитального ремонта, в общей протяженности  внутригородских  дорог и тротуаров</t>
    </r>
  </si>
  <si>
    <r>
      <rPr>
        <b/>
        <sz val="10"/>
        <rFont val="Times New Roman"/>
        <family val="1"/>
      </rPr>
      <t xml:space="preserve">Показатель 2.1.3 </t>
    </r>
    <r>
      <rPr>
        <sz val="10"/>
        <rFont val="Times New Roman"/>
        <family val="1"/>
      </rPr>
      <t xml:space="preserve">
Количество объектов, на которые изготовлена проектно-сметная документация</t>
    </r>
  </si>
  <si>
    <r>
      <rPr>
        <b/>
        <sz val="10"/>
        <rFont val="Times New Roman"/>
        <family val="1"/>
      </rPr>
      <t xml:space="preserve">Показатель 2.1.4
</t>
    </r>
    <r>
      <rPr>
        <sz val="10"/>
        <rFont val="Times New Roman"/>
        <family val="1"/>
      </rPr>
      <t xml:space="preserve">Протяженность вводимых в эксплуатацию участков дорог
</t>
    </r>
  </si>
  <si>
    <r>
      <rPr>
        <b/>
        <sz val="10"/>
        <rFont val="Times New Roman"/>
        <family val="1"/>
      </rPr>
      <t xml:space="preserve">Показатель 2.2.1 </t>
    </r>
    <r>
      <rPr>
        <sz val="10"/>
        <rFont val="Times New Roman"/>
        <family val="1"/>
      </rPr>
      <t xml:space="preserve">
Протяженность обслуживаемых автомобильных дорог общего пользования</t>
    </r>
  </si>
  <si>
    <r>
      <rPr>
        <b/>
        <sz val="10"/>
        <rFont val="Times New Roman"/>
        <family val="1"/>
      </rPr>
      <t xml:space="preserve">Показатель 2.2.2 </t>
    </r>
    <r>
      <rPr>
        <sz val="10"/>
        <rFont val="Times New Roman"/>
        <family val="1"/>
      </rPr>
      <t xml:space="preserve">
Убираемая площадь дорог при механической уборке</t>
    </r>
  </si>
  <si>
    <r>
      <rPr>
        <b/>
        <sz val="10"/>
        <rFont val="Times New Roman"/>
        <family val="1"/>
      </rPr>
      <t xml:space="preserve">Показатель 2.2.3 </t>
    </r>
    <r>
      <rPr>
        <sz val="10"/>
        <rFont val="Times New Roman"/>
        <family val="1"/>
      </rPr>
      <t xml:space="preserve">
Убираемая площадь дорог при ручной уборке</t>
    </r>
  </si>
  <si>
    <r>
      <rPr>
        <b/>
        <sz val="10"/>
        <rFont val="Times New Roman"/>
        <family val="1"/>
      </rPr>
      <t xml:space="preserve">Показатель 2.2.4 </t>
    </r>
    <r>
      <rPr>
        <sz val="10"/>
        <rFont val="Times New Roman"/>
        <family val="1"/>
      </rPr>
      <t xml:space="preserve">
Убираемая площадь дорог при патрульной уборке</t>
    </r>
  </si>
  <si>
    <r>
      <rPr>
        <b/>
        <sz val="10"/>
        <rFont val="Times New Roman"/>
        <family val="1"/>
      </rPr>
      <t xml:space="preserve">Показатель 2.2.5 </t>
    </r>
    <r>
      <rPr>
        <sz val="10"/>
        <rFont val="Times New Roman"/>
        <family val="1"/>
      </rPr>
      <t xml:space="preserve">
Протяженность ливневых коллекторов очищенных от заиления</t>
    </r>
  </si>
  <si>
    <r>
      <rPr>
        <b/>
        <sz val="10"/>
        <rFont val="Times New Roman"/>
        <family val="1"/>
      </rPr>
      <t xml:space="preserve">Показатель 2.3.1
</t>
    </r>
    <r>
      <rPr>
        <sz val="10"/>
        <rFont val="Times New Roman"/>
        <family val="1"/>
      </rPr>
      <t>Количество обслуживаемых светофорных объектов</t>
    </r>
    <r>
      <rPr>
        <b/>
        <sz val="10"/>
        <rFont val="Times New Roman"/>
        <family val="1"/>
      </rPr>
      <t xml:space="preserve"> </t>
    </r>
  </si>
  <si>
    <r>
      <rPr>
        <b/>
        <sz val="10"/>
        <rFont val="Times New Roman"/>
        <family val="1"/>
      </rPr>
      <t>Показатель 3.1.1</t>
    </r>
    <r>
      <rPr>
        <sz val="10"/>
        <rFont val="Times New Roman"/>
        <family val="1"/>
      </rPr>
      <t xml:space="preserve">
Общая площадь многоквартирных домов, в которых проведен капитальный ремонт</t>
    </r>
  </si>
  <si>
    <r>
      <rPr>
        <b/>
        <sz val="10"/>
        <rFont val="Times New Roman"/>
        <family val="1"/>
      </rPr>
      <t>Показатель 3.1.2</t>
    </r>
    <r>
      <rPr>
        <sz val="10"/>
        <rFont val="Times New Roman"/>
        <family val="1"/>
      </rPr>
      <t xml:space="preserve">
Количество замененных и модернизированных лифтов</t>
    </r>
  </si>
  <si>
    <r>
      <rPr>
        <b/>
        <sz val="10"/>
        <rFont val="Times New Roman"/>
        <family val="1"/>
      </rPr>
      <t>Показатель 5.1.1</t>
    </r>
    <r>
      <rPr>
        <sz val="10"/>
        <rFont val="Times New Roman"/>
        <family val="1"/>
      </rPr>
      <t xml:space="preserve">
Снижение доли объектов коммунальной инфраструктуры, нуждающихся в ремонте
</t>
    </r>
  </si>
  <si>
    <r>
      <rPr>
        <b/>
        <sz val="10"/>
        <rFont val="Times New Roman"/>
        <family val="1"/>
      </rPr>
      <t>Показатель 5.1.4</t>
    </r>
    <r>
      <rPr>
        <sz val="10"/>
        <rFont val="Times New Roman"/>
        <family val="1"/>
      </rPr>
      <t xml:space="preserve">
Увеличение мощности 4-х базовых котельных
</t>
    </r>
  </si>
  <si>
    <t xml:space="preserve">Расчет </t>
  </si>
  <si>
    <t>2011          гр4/           гр5</t>
  </si>
  <si>
    <t>2012          гр4/           гр6</t>
  </si>
  <si>
    <t>2013          гр4/           гр7</t>
  </si>
  <si>
    <t>2014          гр4/           гр8</t>
  </si>
  <si>
    <t>2015          гр4/           гр9</t>
  </si>
  <si>
    <t>приложение № 2.1</t>
  </si>
  <si>
    <t>приложение 2.2</t>
  </si>
  <si>
    <t>Объем ввода в действие основных фондов</t>
  </si>
  <si>
    <t>Объем вложенных бюджетных средств в объекты капитального строительства</t>
  </si>
  <si>
    <t>Объем незавершенного строительства на конец года</t>
  </si>
  <si>
    <t>% сокращения объемов незавершенного строительсва</t>
  </si>
  <si>
    <t>сокращения объемов незавершенного строительства</t>
  </si>
  <si>
    <t>приложение 2.3.</t>
  </si>
  <si>
    <r>
      <rPr>
        <b/>
        <sz val="10"/>
        <rFont val="Times New Roman"/>
        <family val="1"/>
      </rPr>
      <t>Показатель 1.2.6</t>
    </r>
    <r>
      <rPr>
        <sz val="10"/>
        <rFont val="Times New Roman"/>
        <family val="1"/>
      </rPr>
      <t xml:space="preserve">
Площадь обслуживаемых зеленых насаждений</t>
    </r>
  </si>
  <si>
    <r>
      <rPr>
        <b/>
        <sz val="10"/>
        <rFont val="Times New Roman"/>
        <family val="1"/>
      </rPr>
      <t>Показатель 5.1.2</t>
    </r>
    <r>
      <rPr>
        <sz val="10"/>
        <rFont val="Times New Roman"/>
        <family val="1"/>
      </rPr>
      <t xml:space="preserve">
Протяженность реконструируемых сетей
</t>
    </r>
  </si>
  <si>
    <r>
      <rPr>
        <b/>
        <sz val="10"/>
        <rFont val="Times New Roman"/>
        <family val="1"/>
      </rPr>
      <t>Показатель 5.1.3</t>
    </r>
    <r>
      <rPr>
        <sz val="10"/>
        <rFont val="Times New Roman"/>
        <family val="1"/>
      </rPr>
      <t xml:space="preserve">
Протяженность построенных сетей</t>
    </r>
  </si>
  <si>
    <t>2016          гр10/           гр4</t>
  </si>
  <si>
    <r>
      <rPr>
        <b/>
        <sz val="10"/>
        <rFont val="Times New Roman"/>
        <family val="1"/>
      </rPr>
      <t>Показатель 1.3.2</t>
    </r>
    <r>
      <rPr>
        <sz val="10"/>
        <rFont val="Times New Roman"/>
        <family val="1"/>
      </rPr>
      <t xml:space="preserve">
Экономия электроэнергии</t>
    </r>
  </si>
  <si>
    <r>
      <rPr>
        <b/>
        <sz val="10"/>
        <rFont val="Times New Roman"/>
        <family val="1"/>
      </rPr>
      <t>Показатель 1.3.3</t>
    </r>
    <r>
      <rPr>
        <sz val="10"/>
        <rFont val="Times New Roman"/>
        <family val="1"/>
      </rPr>
      <t xml:space="preserve">
Освещенность улиц и площадей </t>
    </r>
  </si>
  <si>
    <r>
      <rPr>
        <b/>
        <sz val="10"/>
        <rFont val="Times New Roman"/>
        <family val="1"/>
      </rPr>
      <t>Показатель 1.3.4</t>
    </r>
    <r>
      <rPr>
        <sz val="10"/>
        <rFont val="Times New Roman"/>
        <family val="1"/>
      </rPr>
      <t xml:space="preserve">
Количество изготовленной документации на строительство и реконструкцию систем наружного освещения </t>
    </r>
  </si>
  <si>
    <t>тыс. кВт/час</t>
  </si>
  <si>
    <r>
      <rPr>
        <b/>
        <sz val="10"/>
        <rFont val="Times New Roman"/>
        <family val="1"/>
      </rPr>
      <t>Показатель 1.5.4</t>
    </r>
    <r>
      <rPr>
        <sz val="10"/>
        <rFont val="Times New Roman"/>
        <family val="1"/>
      </rPr>
      <t xml:space="preserve">
Количество отремонтированных памятников</t>
    </r>
  </si>
  <si>
    <r>
      <rPr>
        <b/>
        <sz val="10"/>
        <rFont val="Times New Roman"/>
        <family val="1"/>
      </rPr>
      <t>Показатель 1.5.5</t>
    </r>
    <r>
      <rPr>
        <sz val="10"/>
        <rFont val="Times New Roman"/>
        <family val="1"/>
      </rPr>
      <t xml:space="preserve">
Модернизация объектов туристской инфраструктуры  </t>
    </r>
  </si>
  <si>
    <r>
      <rPr>
        <b/>
        <sz val="10"/>
        <rFont val="Times New Roman"/>
        <family val="1"/>
      </rPr>
      <t xml:space="preserve">Показатель 2.2.6 </t>
    </r>
    <r>
      <rPr>
        <sz val="10"/>
        <rFont val="Times New Roman"/>
        <family val="1"/>
      </rPr>
      <t xml:space="preserve">
Количество приобретенных подметально-уборочных машин с дополнительным оборудованием</t>
    </r>
  </si>
  <si>
    <t>п.м</t>
  </si>
  <si>
    <r>
      <rPr>
        <b/>
        <sz val="10"/>
        <rFont val="Times New Roman"/>
        <family val="1"/>
      </rPr>
      <t xml:space="preserve">Показатель 2.3.2
</t>
    </r>
    <r>
      <rPr>
        <sz val="10"/>
        <rFont val="Times New Roman"/>
        <family val="1"/>
      </rPr>
      <t>Количество обслуживаемых дорожных знаков</t>
    </r>
  </si>
  <si>
    <r>
      <rPr>
        <b/>
        <sz val="10"/>
        <rFont val="Times New Roman"/>
        <family val="1"/>
      </rPr>
      <t xml:space="preserve">Показатель 2.3.3
</t>
    </r>
    <r>
      <rPr>
        <sz val="10"/>
        <rFont val="Times New Roman"/>
        <family val="1"/>
      </rPr>
      <t>Протяженность установленных барьерных ограждений</t>
    </r>
  </si>
  <si>
    <r>
      <rPr>
        <b/>
        <sz val="10"/>
        <rFont val="Times New Roman"/>
        <family val="1"/>
      </rPr>
      <t xml:space="preserve">Показатель 2.3.4
</t>
    </r>
    <r>
      <rPr>
        <sz val="10"/>
        <rFont val="Times New Roman"/>
        <family val="1"/>
      </rPr>
      <t>Количество приобретеннных и установленных дорожных знаков</t>
    </r>
  </si>
  <si>
    <r>
      <rPr>
        <b/>
        <sz val="10"/>
        <rFont val="Times New Roman"/>
        <family val="1"/>
      </rPr>
      <t xml:space="preserve">Показатель 2.3.5
</t>
    </r>
    <r>
      <rPr>
        <sz val="10"/>
        <rFont val="Times New Roman"/>
        <family val="1"/>
      </rPr>
      <t>Количество установленных светофорных объектов</t>
    </r>
  </si>
  <si>
    <r>
      <rPr>
        <b/>
        <sz val="10"/>
        <rFont val="Times New Roman"/>
        <family val="1"/>
      </rPr>
      <t xml:space="preserve">Показатель 2.3.6
</t>
    </r>
    <r>
      <rPr>
        <sz val="10"/>
        <rFont val="Times New Roman"/>
        <family val="1"/>
      </rPr>
      <t>Количество установленных остановочных комплексов</t>
    </r>
  </si>
  <si>
    <r>
      <t xml:space="preserve">Показатель 2.3.7
</t>
    </r>
    <r>
      <rPr>
        <sz val="10"/>
        <rFont val="Times New Roman"/>
        <family val="1"/>
      </rPr>
      <t>Количество установленных туристских дорожных указателей</t>
    </r>
  </si>
  <si>
    <r>
      <rPr>
        <b/>
        <sz val="10"/>
        <rFont val="Times New Roman"/>
        <family val="1"/>
      </rPr>
      <t>Показатель 3.1.3</t>
    </r>
    <r>
      <rPr>
        <sz val="10"/>
        <rFont val="Times New Roman"/>
        <family val="1"/>
      </rPr>
      <t xml:space="preserve">
Площадь участков внутриквартальных проездов, тротуаров, дворовых территорий, являющихся общим имуществомсобственников помещений в многоквартирных домах, на которых выполнен капитальный ремонт</t>
    </r>
  </si>
  <si>
    <r>
      <rPr>
        <b/>
        <sz val="10"/>
        <rFont val="Times New Roman"/>
        <family val="1"/>
      </rPr>
      <t>Показатель 4.1.1</t>
    </r>
    <r>
      <rPr>
        <sz val="10"/>
        <rFont val="Times New Roman"/>
        <family val="1"/>
      </rPr>
      <t xml:space="preserve">
Количество населения города Азова подготовленного и обученного</t>
    </r>
  </si>
  <si>
    <r>
      <rPr>
        <b/>
        <sz val="10"/>
        <rFont val="Times New Roman"/>
        <family val="1"/>
      </rPr>
      <t>Показатель 4.1.2</t>
    </r>
    <r>
      <rPr>
        <sz val="10"/>
        <rFont val="Times New Roman"/>
        <family val="1"/>
      </rPr>
      <t xml:space="preserve">
Количество должностных лиц организаций города повысивших квалификацию                   </t>
    </r>
  </si>
  <si>
    <r>
      <rPr>
        <b/>
        <sz val="10"/>
        <rFont val="Times New Roman"/>
        <family val="1"/>
      </rPr>
      <t>Показатель 4.1.3</t>
    </r>
    <r>
      <rPr>
        <sz val="10"/>
        <rFont val="Times New Roman"/>
        <family val="1"/>
      </rPr>
      <t xml:space="preserve">
Количество разработанных планов по подготовке к эвакуации населения</t>
    </r>
  </si>
  <si>
    <r>
      <rPr>
        <b/>
        <sz val="10"/>
        <rFont val="Times New Roman"/>
        <family val="1"/>
      </rPr>
      <t>Показатель 4.1.4</t>
    </r>
    <r>
      <rPr>
        <sz val="10"/>
        <rFont val="Times New Roman"/>
        <family val="1"/>
      </rPr>
      <t xml:space="preserve">
Количество проведенных мероприятий на защитных сооружениях территории города</t>
    </r>
  </si>
  <si>
    <r>
      <rPr>
        <b/>
        <sz val="10"/>
        <rFont val="Times New Roman"/>
        <family val="1"/>
      </rPr>
      <t>Показатель 4.1.5</t>
    </r>
    <r>
      <rPr>
        <sz val="10"/>
        <rFont val="Times New Roman"/>
        <family val="1"/>
      </rPr>
      <t xml:space="preserve">
Количество проведенных учений и тренировок с планами основных мероприятий на текущий год</t>
    </r>
  </si>
  <si>
    <r>
      <rPr>
        <b/>
        <sz val="10"/>
        <rFont val="Times New Roman"/>
        <family val="1"/>
      </rPr>
      <t>Показатель 4.1.6</t>
    </r>
    <r>
      <rPr>
        <sz val="10"/>
        <rFont val="Times New Roman"/>
        <family val="1"/>
      </rPr>
      <t xml:space="preserve">
Количество установленных указателей "Берегите лес от пожара"</t>
    </r>
  </si>
  <si>
    <r>
      <rPr>
        <b/>
        <sz val="10"/>
        <rFont val="Times New Roman"/>
        <family val="1"/>
      </rPr>
      <t>Показатель 4.1.7</t>
    </r>
    <r>
      <rPr>
        <sz val="10"/>
        <rFont val="Times New Roman"/>
        <family val="1"/>
      </rPr>
      <t xml:space="preserve">
Площадь вспаханной поверхности городских лесов</t>
    </r>
  </si>
  <si>
    <r>
      <rPr>
        <b/>
        <sz val="10"/>
        <rFont val="Times New Roman"/>
        <family val="1"/>
      </rPr>
      <t>Показатель 4.1.8</t>
    </r>
    <r>
      <rPr>
        <sz val="10"/>
        <rFont val="Times New Roman"/>
        <family val="1"/>
      </rPr>
      <t xml:space="preserve">
Площадь содержания полос лесных дорог</t>
    </r>
  </si>
  <si>
    <r>
      <rPr>
        <b/>
        <sz val="10"/>
        <rFont val="Times New Roman"/>
        <family val="1"/>
      </rPr>
      <t>Показатель 4.2.1</t>
    </r>
    <r>
      <rPr>
        <sz val="10"/>
        <rFont val="Times New Roman"/>
        <family val="1"/>
      </rPr>
      <t xml:space="preserve">
Организация дежурств  на  городском пляже с целью охраны  жизни и здоровья граждан (в летний период года)</t>
    </r>
  </si>
  <si>
    <r>
      <rPr>
        <b/>
        <sz val="10"/>
        <rFont val="Times New Roman"/>
        <family val="1"/>
      </rPr>
      <t>Показатель 4.3.1</t>
    </r>
    <r>
      <rPr>
        <sz val="10"/>
        <rFont val="Times New Roman"/>
        <family val="1"/>
      </rPr>
      <t xml:space="preserve">
Количество приобретенных материально-технических, продовольственных, медицинских и иных средств</t>
    </r>
  </si>
  <si>
    <r>
      <rPr>
        <b/>
        <sz val="10"/>
        <rFont val="Times New Roman"/>
        <family val="1"/>
      </rPr>
      <t>Показатель 4.2.2</t>
    </r>
    <r>
      <rPr>
        <sz val="10"/>
        <rFont val="Times New Roman"/>
        <family val="1"/>
      </rPr>
      <t xml:space="preserve">
Улучшение материально-технической базы аварийно-спасательной службы (приобретение катера)</t>
    </r>
  </si>
  <si>
    <t>2011 гр2*   гр11</t>
  </si>
  <si>
    <t>2012 гр2*   гр12</t>
  </si>
  <si>
    <t>2013 гр2*   гр13</t>
  </si>
  <si>
    <t>2014 гр2*   гр14</t>
  </si>
  <si>
    <t>2015 гр2*   гр15</t>
  </si>
  <si>
    <t>2016 гр2*   гр16</t>
  </si>
  <si>
    <t>2016          гр4/           гр10</t>
  </si>
  <si>
    <t xml:space="preserve">Цель 1. Повышение уровня благоустройства территорий города Азова  </t>
  </si>
  <si>
    <t>Задача 1.1. Организация и проведение благоустройства дворовых и прилегающих территорий</t>
  </si>
  <si>
    <t>Задача 1.2. Обеспечение современного озеленения территории города</t>
  </si>
  <si>
    <t>Задача 1.3. Обеспечение развития освещения города.</t>
  </si>
  <si>
    <t>Задача 1.4. Обеспечение санитарного благополучия территории города</t>
  </si>
  <si>
    <t>Задача 1.5. Содержание в исправном состоянии объектов внешнего благоустройства</t>
  </si>
  <si>
    <t>Цель 2. Развитие современной и эффективной автомобильно-дорожной инфраструктуры</t>
  </si>
  <si>
    <t>Задача 2.1. Сохранение протяженности, соответствующей нормативным требованиям внутригородских дорог и тротуаров</t>
  </si>
  <si>
    <t>Задача 2.2. Обеспечение содержания дорожной сети города Азова</t>
  </si>
  <si>
    <t>Задача 2.3. Обеспечение безопасности движения на дорогах города</t>
  </si>
  <si>
    <t>Цель 3. Создание безопасных и благоприятных условий проживания граждан</t>
  </si>
  <si>
    <t>Задача 3.1. Организация адресной поддержки товариществ собственников жилья, жилищно-строительных кооперативов, жилищных или иных специализированных потребительских кооперативов, управляющих организаций либо собственников помещений в многоквартирных домах</t>
  </si>
  <si>
    <t>Цель 4. Реализация полномочий органов местного самоуправления по решению вопросов в области гражданской обороны, защиты населения от чрезвычайных ситуаций природного и техногенного характера, обеспечения первичных мер пожарной безопасности и безопасности людей на водных объектах города</t>
  </si>
  <si>
    <t>Задача 4.1. Осуществление деятельности по организации и ведению гражданской обороны, оперативному реагированию при чрезвычайных ситуациях, защите населения и территории города Азова от чрезвычайных ситуаций различного характера, обеспечения первичных мер пожарной безопасности</t>
  </si>
  <si>
    <t>Задача 4.2. Осуществление мероприятий по обеспечению  безопасности людей на водных объектах, охране их жизни и здоровья</t>
  </si>
  <si>
    <t>Задача 4.3. Создание и содержание запасов продовольствия, медицинских средств и индивидуальной защиты и иных средств, резервов  финансовых  и материальных ресурсов для ликвидации чрезвычайных ситуаций, а также контроль за созданием этих запасов и резервов на предприятиях города</t>
  </si>
  <si>
    <t>Цель 5. Улучшение качества жилищно-коммунальных услуг, повышение эффективности и надежности функционирования жилищно-коммунального хозяйства и системы жизнеобеспечения населения</t>
  </si>
  <si>
    <t>Задача 5.1. Модернизация объектов коммунальной инфраструктуры, повышение эффективности управления объектами коммунальной инфраструктуры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</si>
</sst>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_р_."/>
    <numFmt numFmtId="185" formatCode="#,##0.0&quot;р.&quot;"/>
    <numFmt numFmtId="186" formatCode="0.0"/>
    <numFmt numFmtId="187" formatCode="_-* #,##0.0_р_._-;\-* #,##0.0_р_._-;_-* &quot;-&quot;?_р_._-;_-@_-"/>
    <numFmt numFmtId="188" formatCode="#,##0.0_р_.;\-#,##0.0_р_."/>
    <numFmt numFmtId="189" formatCode="#,##0.0"/>
    <numFmt numFmtId="190" formatCode="#,##0.00_р_."/>
    <numFmt numFmtId="191" formatCode="#,##0.000_р_."/>
    <numFmt numFmtId="192" formatCode="_-* #,##0.0_р_._-;\-* #,##0.0_р_._-;_-* &quot;-&quot;??_р_._-;_-@_-"/>
    <numFmt numFmtId="193" formatCode="0.000"/>
  </numFmts>
  <fonts count="4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2" fontId="1" fillId="0" borderId="10" xfId="0" applyNumberFormat="1" applyFont="1" applyBorder="1" applyAlignment="1">
      <alignment horizontal="center" vertical="center" wrapText="1"/>
    </xf>
    <xf numFmtId="2" fontId="1" fillId="32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32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32" borderId="10" xfId="0" applyNumberFormat="1" applyFont="1" applyFill="1" applyBorder="1" applyAlignment="1">
      <alignment horizontal="center" vertical="center" wrapText="1"/>
    </xf>
    <xf numFmtId="1" fontId="3" fillId="32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86" fontId="1" fillId="0" borderId="10" xfId="0" applyNumberFormat="1" applyFont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86" fontId="1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86" fontId="1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top" wrapText="1"/>
    </xf>
    <xf numFmtId="0" fontId="1" fillId="33" borderId="11" xfId="0" applyFont="1" applyFill="1" applyBorder="1" applyAlignment="1">
      <alignment vertical="top" wrapText="1"/>
    </xf>
    <xf numFmtId="0" fontId="1" fillId="33" borderId="11" xfId="0" applyFont="1" applyFill="1" applyBorder="1" applyAlignment="1">
      <alignment horizontal="center" vertical="center"/>
    </xf>
    <xf numFmtId="186" fontId="1" fillId="33" borderId="11" xfId="0" applyNumberFormat="1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/>
    </xf>
    <xf numFmtId="1" fontId="1" fillId="33" borderId="11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184" fontId="1" fillId="0" borderId="0" xfId="0" applyNumberFormat="1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vertical="top" wrapText="1"/>
    </xf>
    <xf numFmtId="0" fontId="11" fillId="0" borderId="10" xfId="0" applyFont="1" applyFill="1" applyBorder="1" applyAlignment="1">
      <alignment horizontal="center" vertical="top" wrapText="1"/>
    </xf>
    <xf numFmtId="187" fontId="11" fillId="0" borderId="10" xfId="0" applyNumberFormat="1" applyFont="1" applyFill="1" applyBorder="1" applyAlignment="1">
      <alignment horizontal="center" vertical="top" wrapText="1"/>
    </xf>
    <xf numFmtId="0" fontId="11" fillId="0" borderId="10" xfId="0" applyFont="1" applyBorder="1" applyAlignment="1">
      <alignment vertical="top"/>
    </xf>
    <xf numFmtId="184" fontId="11" fillId="0" borderId="10" xfId="0" applyNumberFormat="1" applyFont="1" applyBorder="1" applyAlignment="1">
      <alignment vertical="top"/>
    </xf>
    <xf numFmtId="187" fontId="11" fillId="0" borderId="10" xfId="0" applyNumberFormat="1" applyFont="1" applyBorder="1" applyAlignment="1">
      <alignment vertical="top"/>
    </xf>
    <xf numFmtId="0" fontId="1" fillId="33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/>
    </xf>
    <xf numFmtId="0" fontId="1" fillId="33" borderId="11" xfId="0" applyFont="1" applyFill="1" applyBorder="1" applyAlignment="1">
      <alignment horizontal="center" vertical="top"/>
    </xf>
    <xf numFmtId="186" fontId="1" fillId="33" borderId="11" xfId="0" applyNumberFormat="1" applyFont="1" applyFill="1" applyBorder="1" applyAlignment="1">
      <alignment horizontal="center" vertical="top"/>
    </xf>
    <xf numFmtId="2" fontId="1" fillId="33" borderId="10" xfId="0" applyNumberFormat="1" applyFont="1" applyFill="1" applyBorder="1" applyAlignment="1">
      <alignment horizontal="center" vertical="top" wrapText="1"/>
    </xf>
    <xf numFmtId="2" fontId="1" fillId="33" borderId="10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right"/>
    </xf>
    <xf numFmtId="186" fontId="1" fillId="32" borderId="10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/>
    </xf>
    <xf numFmtId="186" fontId="1" fillId="0" borderId="11" xfId="0" applyNumberFormat="1" applyFont="1" applyBorder="1" applyAlignment="1">
      <alignment horizontal="center" vertical="center" wrapText="1"/>
    </xf>
    <xf numFmtId="193" fontId="4" fillId="0" borderId="11" xfId="0" applyNumberFormat="1" applyFont="1" applyBorder="1" applyAlignment="1">
      <alignment horizontal="center" vertical="center"/>
    </xf>
    <xf numFmtId="193" fontId="6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top" wrapText="1"/>
    </xf>
    <xf numFmtId="0" fontId="5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1" fillId="33" borderId="12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3"/>
  <sheetViews>
    <sheetView tabSelected="1" zoomScale="90" zoomScaleNormal="90" zoomScalePageLayoutView="0" workbookViewId="0" topLeftCell="A5">
      <pane ySplit="4" topLeftCell="A9" activePane="bottomLeft" state="frozen"/>
      <selection pane="topLeft" activeCell="A5" sqref="A5"/>
      <selection pane="bottomLeft" activeCell="A89" sqref="A89"/>
    </sheetView>
  </sheetViews>
  <sheetFormatPr defaultColWidth="9.140625" defaultRowHeight="12.75"/>
  <cols>
    <col min="1" max="1" width="26.28125" style="7" customWidth="1"/>
    <col min="2" max="2" width="8.57421875" style="7" customWidth="1"/>
    <col min="3" max="4" width="9.7109375" style="7" customWidth="1"/>
    <col min="5" max="5" width="6.7109375" style="7" customWidth="1"/>
    <col min="6" max="6" width="6.8515625" style="7" customWidth="1"/>
    <col min="7" max="9" width="6.7109375" style="7" customWidth="1"/>
    <col min="10" max="10" width="6.421875" style="7" customWidth="1"/>
    <col min="11" max="21" width="5.00390625" style="7" customWidth="1"/>
    <col min="22" max="22" width="5.28125" style="7" customWidth="1"/>
    <col min="23" max="16384" width="9.140625" style="7" customWidth="1"/>
  </cols>
  <sheetData>
    <row r="1" spans="8:21" s="3" customFormat="1" ht="16.5" customHeight="1">
      <c r="H1" s="78"/>
      <c r="I1" s="78"/>
      <c r="J1" s="57"/>
      <c r="M1" s="78" t="s">
        <v>70</v>
      </c>
      <c r="N1" s="78"/>
      <c r="O1" s="78"/>
      <c r="P1" s="78"/>
      <c r="Q1" s="78"/>
      <c r="R1" s="78"/>
      <c r="S1" s="78"/>
      <c r="T1" s="78"/>
      <c r="U1" s="78"/>
    </row>
    <row r="2" spans="1:21" ht="18.75">
      <c r="A2" s="81" t="s">
        <v>64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</row>
    <row r="3" spans="1:21" ht="18.75">
      <c r="A3" s="81" t="s">
        <v>32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</row>
    <row r="4" spans="1:21" ht="12.75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</row>
    <row r="5" spans="1:14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22" ht="39.75" customHeight="1">
      <c r="A6" s="79" t="s">
        <v>0</v>
      </c>
      <c r="B6" s="79" t="s">
        <v>21</v>
      </c>
      <c r="C6" s="79" t="s">
        <v>1</v>
      </c>
      <c r="D6" s="79" t="s">
        <v>22</v>
      </c>
      <c r="E6" s="71" t="s">
        <v>23</v>
      </c>
      <c r="F6" s="72"/>
      <c r="G6" s="72"/>
      <c r="H6" s="72"/>
      <c r="I6" s="72"/>
      <c r="J6" s="73"/>
      <c r="K6" s="71" t="s">
        <v>24</v>
      </c>
      <c r="L6" s="72"/>
      <c r="M6" s="72"/>
      <c r="N6" s="72"/>
      <c r="O6" s="72"/>
      <c r="P6" s="73"/>
      <c r="Q6" s="74" t="s">
        <v>30</v>
      </c>
      <c r="R6" s="74"/>
      <c r="S6" s="74"/>
      <c r="T6" s="74"/>
      <c r="U6" s="74"/>
      <c r="V6" s="74"/>
    </row>
    <row r="7" spans="1:22" ht="46.5" customHeight="1">
      <c r="A7" s="80"/>
      <c r="B7" s="83"/>
      <c r="C7" s="80"/>
      <c r="D7" s="80"/>
      <c r="E7" s="4">
        <v>2011</v>
      </c>
      <c r="F7" s="4">
        <v>2012</v>
      </c>
      <c r="G7" s="4">
        <v>2013</v>
      </c>
      <c r="H7" s="4">
        <v>2014</v>
      </c>
      <c r="I7" s="4">
        <v>2015</v>
      </c>
      <c r="J7" s="4">
        <v>2016</v>
      </c>
      <c r="K7" s="4" t="s">
        <v>25</v>
      </c>
      <c r="L7" s="4" t="s">
        <v>26</v>
      </c>
      <c r="M7" s="4" t="s">
        <v>27</v>
      </c>
      <c r="N7" s="4" t="s">
        <v>28</v>
      </c>
      <c r="O7" s="4" t="s">
        <v>29</v>
      </c>
      <c r="P7" s="4" t="s">
        <v>81</v>
      </c>
      <c r="Q7" s="6" t="s">
        <v>108</v>
      </c>
      <c r="R7" s="6" t="s">
        <v>109</v>
      </c>
      <c r="S7" s="6" t="s">
        <v>110</v>
      </c>
      <c r="T7" s="6" t="s">
        <v>111</v>
      </c>
      <c r="U7" s="6" t="s">
        <v>112</v>
      </c>
      <c r="V7" s="6" t="s">
        <v>113</v>
      </c>
    </row>
    <row r="8" spans="1:22" ht="12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  <c r="P8" s="4">
        <v>16</v>
      </c>
      <c r="Q8" s="4">
        <v>17</v>
      </c>
      <c r="R8" s="4">
        <v>18</v>
      </c>
      <c r="S8" s="4">
        <v>19</v>
      </c>
      <c r="T8" s="4">
        <v>20</v>
      </c>
      <c r="U8" s="4">
        <v>21</v>
      </c>
      <c r="V8" s="4">
        <v>22</v>
      </c>
    </row>
    <row r="9" spans="1:22" ht="18.75" customHeight="1">
      <c r="A9" s="75" t="s">
        <v>115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</row>
    <row r="10" spans="1:22" ht="17.25" customHeight="1">
      <c r="A10" s="76" t="s">
        <v>116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</row>
    <row r="11" spans="1:22" ht="89.25">
      <c r="A11" s="32" t="s">
        <v>33</v>
      </c>
      <c r="B11" s="58">
        <v>0.7</v>
      </c>
      <c r="C11" s="58" t="s">
        <v>2</v>
      </c>
      <c r="D11" s="58">
        <v>16.4</v>
      </c>
      <c r="E11" s="58">
        <v>11.4</v>
      </c>
      <c r="F11" s="58">
        <v>16.4</v>
      </c>
      <c r="G11" s="58">
        <v>13.1</v>
      </c>
      <c r="H11" s="58">
        <v>0</v>
      </c>
      <c r="I11" s="58">
        <v>0</v>
      </c>
      <c r="J11" s="58">
        <v>0</v>
      </c>
      <c r="K11" s="8">
        <f aca="true" t="shared" si="0" ref="K11:P11">ROUND(E11/$D$11,2)</f>
        <v>0.7</v>
      </c>
      <c r="L11" s="8">
        <f t="shared" si="0"/>
        <v>1</v>
      </c>
      <c r="M11" s="8">
        <f t="shared" si="0"/>
        <v>0.8</v>
      </c>
      <c r="N11" s="8">
        <f t="shared" si="0"/>
        <v>0</v>
      </c>
      <c r="O11" s="8">
        <f t="shared" si="0"/>
        <v>0</v>
      </c>
      <c r="P11" s="8">
        <f t="shared" si="0"/>
        <v>0</v>
      </c>
      <c r="Q11" s="10">
        <f aca="true" t="shared" si="1" ref="Q11:V11">ROUND($B$11*K11,2)</f>
        <v>0.49</v>
      </c>
      <c r="R11" s="10">
        <f t="shared" si="1"/>
        <v>0.7</v>
      </c>
      <c r="S11" s="10">
        <f t="shared" si="1"/>
        <v>0.56</v>
      </c>
      <c r="T11" s="10">
        <f t="shared" si="1"/>
        <v>0</v>
      </c>
      <c r="U11" s="10">
        <f t="shared" si="1"/>
        <v>0</v>
      </c>
      <c r="V11" s="10">
        <f t="shared" si="1"/>
        <v>0</v>
      </c>
    </row>
    <row r="12" spans="1:22" ht="63.75">
      <c r="A12" s="1" t="s">
        <v>34</v>
      </c>
      <c r="B12" s="8">
        <v>0.1</v>
      </c>
      <c r="C12" s="8" t="s">
        <v>3</v>
      </c>
      <c r="D12" s="11">
        <v>68</v>
      </c>
      <c r="E12" s="12">
        <v>10</v>
      </c>
      <c r="F12" s="11">
        <v>68</v>
      </c>
      <c r="G12" s="11">
        <v>15</v>
      </c>
      <c r="H12" s="11">
        <v>15</v>
      </c>
      <c r="I12" s="11">
        <v>15</v>
      </c>
      <c r="J12" s="11">
        <v>15</v>
      </c>
      <c r="K12" s="8">
        <f aca="true" t="shared" si="2" ref="K12:P12">ROUND(E12/$D$12,2)</f>
        <v>0.15</v>
      </c>
      <c r="L12" s="8">
        <f t="shared" si="2"/>
        <v>1</v>
      </c>
      <c r="M12" s="8">
        <f t="shared" si="2"/>
        <v>0.22</v>
      </c>
      <c r="N12" s="8">
        <f t="shared" si="2"/>
        <v>0.22</v>
      </c>
      <c r="O12" s="8">
        <f t="shared" si="2"/>
        <v>0.22</v>
      </c>
      <c r="P12" s="8">
        <f t="shared" si="2"/>
        <v>0.22</v>
      </c>
      <c r="Q12" s="10">
        <f aca="true" t="shared" si="3" ref="Q12:V12">ROUND($B$12*K12,2)</f>
        <v>0.02</v>
      </c>
      <c r="R12" s="10">
        <f t="shared" si="3"/>
        <v>0.1</v>
      </c>
      <c r="S12" s="10">
        <f t="shared" si="3"/>
        <v>0.02</v>
      </c>
      <c r="T12" s="10">
        <f t="shared" si="3"/>
        <v>0.02</v>
      </c>
      <c r="U12" s="10">
        <f t="shared" si="3"/>
        <v>0.02</v>
      </c>
      <c r="V12" s="10">
        <f t="shared" si="3"/>
        <v>0.02</v>
      </c>
    </row>
    <row r="13" spans="1:22" ht="38.25">
      <c r="A13" s="1" t="s">
        <v>35</v>
      </c>
      <c r="B13" s="8">
        <v>0.2</v>
      </c>
      <c r="C13" s="9" t="s">
        <v>4</v>
      </c>
      <c r="D13" s="13">
        <v>6</v>
      </c>
      <c r="E13" s="13">
        <v>5</v>
      </c>
      <c r="F13" s="13">
        <v>6</v>
      </c>
      <c r="G13" s="13">
        <v>5</v>
      </c>
      <c r="H13" s="13">
        <v>5</v>
      </c>
      <c r="I13" s="13">
        <v>5</v>
      </c>
      <c r="J13" s="13">
        <v>5</v>
      </c>
      <c r="K13" s="8">
        <f aca="true" t="shared" si="4" ref="K13:P13">ROUND(E13/$D$13,2)</f>
        <v>0.83</v>
      </c>
      <c r="L13" s="8">
        <f t="shared" si="4"/>
        <v>1</v>
      </c>
      <c r="M13" s="8">
        <f t="shared" si="4"/>
        <v>0.83</v>
      </c>
      <c r="N13" s="8">
        <f t="shared" si="4"/>
        <v>0.83</v>
      </c>
      <c r="O13" s="8">
        <f t="shared" si="4"/>
        <v>0.83</v>
      </c>
      <c r="P13" s="8">
        <f t="shared" si="4"/>
        <v>0.83</v>
      </c>
      <c r="Q13" s="10">
        <f aca="true" t="shared" si="5" ref="Q13:V13">ROUND($B$13*K13,2)</f>
        <v>0.17</v>
      </c>
      <c r="R13" s="10">
        <f t="shared" si="5"/>
        <v>0.2</v>
      </c>
      <c r="S13" s="10">
        <f t="shared" si="5"/>
        <v>0.17</v>
      </c>
      <c r="T13" s="10">
        <f t="shared" si="5"/>
        <v>0.17</v>
      </c>
      <c r="U13" s="10">
        <f t="shared" si="5"/>
        <v>0.17</v>
      </c>
      <c r="V13" s="10">
        <f t="shared" si="5"/>
        <v>0.17</v>
      </c>
    </row>
    <row r="14" spans="1:22" ht="13.5">
      <c r="A14" s="14" t="s">
        <v>31</v>
      </c>
      <c r="B14" s="15">
        <f>SUM(B11:B13)</f>
        <v>1</v>
      </c>
      <c r="C14" s="16"/>
      <c r="D14" s="17"/>
      <c r="E14" s="17"/>
      <c r="F14" s="17"/>
      <c r="G14" s="17"/>
      <c r="H14" s="17"/>
      <c r="I14" s="17"/>
      <c r="J14" s="17"/>
      <c r="K14" s="15"/>
      <c r="L14" s="15"/>
      <c r="M14" s="15"/>
      <c r="N14" s="15"/>
      <c r="O14" s="15"/>
      <c r="P14" s="15"/>
      <c r="Q14" s="15">
        <f aca="true" t="shared" si="6" ref="Q14:V14">SUM(Q11:Q13)</f>
        <v>0.68</v>
      </c>
      <c r="R14" s="15">
        <f t="shared" si="6"/>
        <v>1</v>
      </c>
      <c r="S14" s="15">
        <f t="shared" si="6"/>
        <v>0.7500000000000001</v>
      </c>
      <c r="T14" s="15">
        <f t="shared" si="6"/>
        <v>0.19</v>
      </c>
      <c r="U14" s="15">
        <f t="shared" si="6"/>
        <v>0.19</v>
      </c>
      <c r="V14" s="15">
        <f t="shared" si="6"/>
        <v>0.19</v>
      </c>
    </row>
    <row r="15" spans="1:22" ht="21" customHeight="1">
      <c r="A15" s="77" t="s">
        <v>117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</row>
    <row r="16" spans="1:22" ht="38.25">
      <c r="A16" s="2" t="s">
        <v>36</v>
      </c>
      <c r="B16" s="6">
        <v>0.05</v>
      </c>
      <c r="C16" s="6" t="s">
        <v>2</v>
      </c>
      <c r="D16" s="6">
        <v>5.7</v>
      </c>
      <c r="E16" s="6">
        <v>5.7</v>
      </c>
      <c r="F16" s="6">
        <v>4.4</v>
      </c>
      <c r="G16" s="6">
        <v>0</v>
      </c>
      <c r="H16" s="6">
        <v>0</v>
      </c>
      <c r="I16" s="6">
        <v>0</v>
      </c>
      <c r="J16" s="6">
        <v>0</v>
      </c>
      <c r="K16" s="8">
        <f aca="true" t="shared" si="7" ref="K16:P16">ROUND(E16/$D$16,2)</f>
        <v>1</v>
      </c>
      <c r="L16" s="8">
        <f t="shared" si="7"/>
        <v>0.77</v>
      </c>
      <c r="M16" s="8">
        <f t="shared" si="7"/>
        <v>0</v>
      </c>
      <c r="N16" s="8">
        <f t="shared" si="7"/>
        <v>0</v>
      </c>
      <c r="O16" s="8">
        <f t="shared" si="7"/>
        <v>0</v>
      </c>
      <c r="P16" s="8">
        <f t="shared" si="7"/>
        <v>0</v>
      </c>
      <c r="Q16" s="10">
        <f aca="true" t="shared" si="8" ref="Q16:V16">ROUND($B$16*K16,2)</f>
        <v>0.05</v>
      </c>
      <c r="R16" s="10">
        <f t="shared" si="8"/>
        <v>0.04</v>
      </c>
      <c r="S16" s="10">
        <f t="shared" si="8"/>
        <v>0</v>
      </c>
      <c r="T16" s="10">
        <f t="shared" si="8"/>
        <v>0</v>
      </c>
      <c r="U16" s="10">
        <f t="shared" si="8"/>
        <v>0</v>
      </c>
      <c r="V16" s="10">
        <f t="shared" si="8"/>
        <v>0</v>
      </c>
    </row>
    <row r="17" spans="1:22" ht="38.25">
      <c r="A17" s="1" t="s">
        <v>37</v>
      </c>
      <c r="B17" s="6">
        <v>0.3</v>
      </c>
      <c r="C17" s="6" t="s">
        <v>5</v>
      </c>
      <c r="D17" s="4">
        <v>569.5</v>
      </c>
      <c r="E17" s="20">
        <v>569.5</v>
      </c>
      <c r="F17" s="20">
        <v>569.5</v>
      </c>
      <c r="G17" s="6">
        <v>0</v>
      </c>
      <c r="H17" s="6">
        <v>0</v>
      </c>
      <c r="I17" s="6">
        <v>0</v>
      </c>
      <c r="J17" s="6">
        <v>0</v>
      </c>
      <c r="K17" s="8">
        <f aca="true" t="shared" si="9" ref="K17:P17">ROUND(E17/$D$17,2)</f>
        <v>1</v>
      </c>
      <c r="L17" s="8">
        <f t="shared" si="9"/>
        <v>1</v>
      </c>
      <c r="M17" s="8">
        <f t="shared" si="9"/>
        <v>0</v>
      </c>
      <c r="N17" s="8">
        <f t="shared" si="9"/>
        <v>0</v>
      </c>
      <c r="O17" s="8">
        <f t="shared" si="9"/>
        <v>0</v>
      </c>
      <c r="P17" s="8">
        <f t="shared" si="9"/>
        <v>0</v>
      </c>
      <c r="Q17" s="10">
        <f aca="true" t="shared" si="10" ref="Q17:V17">ROUND($B$17*K17,2)</f>
        <v>0.3</v>
      </c>
      <c r="R17" s="10">
        <f t="shared" si="10"/>
        <v>0.3</v>
      </c>
      <c r="S17" s="10">
        <f t="shared" si="10"/>
        <v>0</v>
      </c>
      <c r="T17" s="10">
        <f t="shared" si="10"/>
        <v>0</v>
      </c>
      <c r="U17" s="10">
        <f t="shared" si="10"/>
        <v>0</v>
      </c>
      <c r="V17" s="10">
        <f t="shared" si="10"/>
        <v>0</v>
      </c>
    </row>
    <row r="18" spans="1:22" ht="38.25">
      <c r="A18" s="1" t="s">
        <v>38</v>
      </c>
      <c r="B18" s="4">
        <v>0.05</v>
      </c>
      <c r="C18" s="4" t="s">
        <v>4</v>
      </c>
      <c r="D18" s="4">
        <v>1482</v>
      </c>
      <c r="E18" s="4">
        <v>1482</v>
      </c>
      <c r="F18" s="4">
        <v>140</v>
      </c>
      <c r="G18" s="6">
        <v>0</v>
      </c>
      <c r="H18" s="6">
        <v>0</v>
      </c>
      <c r="I18" s="6">
        <v>0</v>
      </c>
      <c r="J18" s="6">
        <v>0</v>
      </c>
      <c r="K18" s="8">
        <f aca="true" t="shared" si="11" ref="K18:P18">ROUND(E18/$D$18,2)</f>
        <v>1</v>
      </c>
      <c r="L18" s="8">
        <f t="shared" si="11"/>
        <v>0.09</v>
      </c>
      <c r="M18" s="8">
        <f t="shared" si="11"/>
        <v>0</v>
      </c>
      <c r="N18" s="8">
        <f t="shared" si="11"/>
        <v>0</v>
      </c>
      <c r="O18" s="8">
        <f t="shared" si="11"/>
        <v>0</v>
      </c>
      <c r="P18" s="8">
        <f t="shared" si="11"/>
        <v>0</v>
      </c>
      <c r="Q18" s="10">
        <f aca="true" t="shared" si="12" ref="Q18:V18">ROUND($B$18*K18,2)</f>
        <v>0.05</v>
      </c>
      <c r="R18" s="10">
        <f t="shared" si="12"/>
        <v>0</v>
      </c>
      <c r="S18" s="10">
        <f t="shared" si="12"/>
        <v>0</v>
      </c>
      <c r="T18" s="10">
        <f t="shared" si="12"/>
        <v>0</v>
      </c>
      <c r="U18" s="10">
        <f t="shared" si="12"/>
        <v>0</v>
      </c>
      <c r="V18" s="10">
        <f t="shared" si="12"/>
        <v>0</v>
      </c>
    </row>
    <row r="19" spans="1:22" ht="38.25">
      <c r="A19" s="5" t="s">
        <v>39</v>
      </c>
      <c r="B19" s="18">
        <v>0.05</v>
      </c>
      <c r="C19" s="19" t="s">
        <v>4</v>
      </c>
      <c r="D19" s="19">
        <v>431</v>
      </c>
      <c r="E19" s="19">
        <v>431</v>
      </c>
      <c r="F19" s="19">
        <v>235</v>
      </c>
      <c r="G19" s="6">
        <v>0</v>
      </c>
      <c r="H19" s="6">
        <v>0</v>
      </c>
      <c r="I19" s="6">
        <v>0</v>
      </c>
      <c r="J19" s="6">
        <v>0</v>
      </c>
      <c r="K19" s="8">
        <f aca="true" t="shared" si="13" ref="K19:P19">ROUND(E19/$D$19,2)</f>
        <v>1</v>
      </c>
      <c r="L19" s="8">
        <f t="shared" si="13"/>
        <v>0.55</v>
      </c>
      <c r="M19" s="8">
        <f t="shared" si="13"/>
        <v>0</v>
      </c>
      <c r="N19" s="8">
        <f t="shared" si="13"/>
        <v>0</v>
      </c>
      <c r="O19" s="8">
        <f t="shared" si="13"/>
        <v>0</v>
      </c>
      <c r="P19" s="8">
        <f t="shared" si="13"/>
        <v>0</v>
      </c>
      <c r="Q19" s="10">
        <f aca="true" t="shared" si="14" ref="Q19:V19">ROUND($B$19*K19,2)</f>
        <v>0.05</v>
      </c>
      <c r="R19" s="10">
        <f t="shared" si="14"/>
        <v>0.03</v>
      </c>
      <c r="S19" s="10">
        <f t="shared" si="14"/>
        <v>0</v>
      </c>
      <c r="T19" s="10">
        <f t="shared" si="14"/>
        <v>0</v>
      </c>
      <c r="U19" s="10">
        <f t="shared" si="14"/>
        <v>0</v>
      </c>
      <c r="V19" s="10">
        <f t="shared" si="14"/>
        <v>0</v>
      </c>
    </row>
    <row r="20" spans="1:22" ht="38.25">
      <c r="A20" s="5" t="s">
        <v>40</v>
      </c>
      <c r="B20" s="18">
        <v>0.05</v>
      </c>
      <c r="C20" s="19" t="s">
        <v>4</v>
      </c>
      <c r="D20" s="4">
        <v>467</v>
      </c>
      <c r="E20" s="4">
        <v>467</v>
      </c>
      <c r="F20" s="4">
        <v>220</v>
      </c>
      <c r="G20" s="6">
        <v>0</v>
      </c>
      <c r="H20" s="6">
        <v>0</v>
      </c>
      <c r="I20" s="6">
        <v>0</v>
      </c>
      <c r="J20" s="6">
        <v>0</v>
      </c>
      <c r="K20" s="8">
        <f aca="true" t="shared" si="15" ref="K20:P20">ROUND(E20/$D$20,2)</f>
        <v>1</v>
      </c>
      <c r="L20" s="8">
        <f t="shared" si="15"/>
        <v>0.47</v>
      </c>
      <c r="M20" s="8">
        <f t="shared" si="15"/>
        <v>0</v>
      </c>
      <c r="N20" s="8">
        <f t="shared" si="15"/>
        <v>0</v>
      </c>
      <c r="O20" s="8">
        <f t="shared" si="15"/>
        <v>0</v>
      </c>
      <c r="P20" s="8">
        <f t="shared" si="15"/>
        <v>0</v>
      </c>
      <c r="Q20" s="10">
        <f aca="true" t="shared" si="16" ref="Q20:V20">ROUND($B$20*K20,2)</f>
        <v>0.05</v>
      </c>
      <c r="R20" s="10">
        <f t="shared" si="16"/>
        <v>0.02</v>
      </c>
      <c r="S20" s="10">
        <f t="shared" si="16"/>
        <v>0</v>
      </c>
      <c r="T20" s="10">
        <f t="shared" si="16"/>
        <v>0</v>
      </c>
      <c r="U20" s="10">
        <f t="shared" si="16"/>
        <v>0</v>
      </c>
      <c r="V20" s="10">
        <f t="shared" si="16"/>
        <v>0</v>
      </c>
    </row>
    <row r="21" spans="1:22" ht="38.25">
      <c r="A21" s="5" t="s">
        <v>78</v>
      </c>
      <c r="B21" s="18">
        <v>0.5</v>
      </c>
      <c r="C21" s="19" t="s">
        <v>11</v>
      </c>
      <c r="D21" s="4">
        <v>7.7</v>
      </c>
      <c r="E21" s="4">
        <v>0</v>
      </c>
      <c r="F21" s="4">
        <v>0</v>
      </c>
      <c r="G21" s="19">
        <v>7.7</v>
      </c>
      <c r="H21" s="19">
        <v>7.7</v>
      </c>
      <c r="I21" s="19">
        <v>7.7</v>
      </c>
      <c r="J21" s="19">
        <v>7.7</v>
      </c>
      <c r="K21" s="8">
        <f aca="true" t="shared" si="17" ref="K21:P21">ROUND(E21/$D$21,2)</f>
        <v>0</v>
      </c>
      <c r="L21" s="8">
        <f t="shared" si="17"/>
        <v>0</v>
      </c>
      <c r="M21" s="8">
        <f t="shared" si="17"/>
        <v>1</v>
      </c>
      <c r="N21" s="8">
        <f t="shared" si="17"/>
        <v>1</v>
      </c>
      <c r="O21" s="8">
        <f t="shared" si="17"/>
        <v>1</v>
      </c>
      <c r="P21" s="8">
        <f t="shared" si="17"/>
        <v>1</v>
      </c>
      <c r="Q21" s="10">
        <f aca="true" t="shared" si="18" ref="Q21:V21">ROUND($B$21*K21,2)</f>
        <v>0</v>
      </c>
      <c r="R21" s="10">
        <f t="shared" si="18"/>
        <v>0</v>
      </c>
      <c r="S21" s="10">
        <f t="shared" si="18"/>
        <v>0.5</v>
      </c>
      <c r="T21" s="10">
        <f t="shared" si="18"/>
        <v>0.5</v>
      </c>
      <c r="U21" s="10">
        <f t="shared" si="18"/>
        <v>0.5</v>
      </c>
      <c r="V21" s="10">
        <f t="shared" si="18"/>
        <v>0.5</v>
      </c>
    </row>
    <row r="22" spans="1:22" ht="13.5">
      <c r="A22" s="14" t="s">
        <v>31</v>
      </c>
      <c r="B22" s="15">
        <f>SUM(B16:B21)</f>
        <v>1</v>
      </c>
      <c r="C22" s="16"/>
      <c r="D22" s="17"/>
      <c r="E22" s="17"/>
      <c r="F22" s="17"/>
      <c r="G22" s="17"/>
      <c r="H22" s="17"/>
      <c r="I22" s="17"/>
      <c r="J22" s="17"/>
      <c r="K22" s="15"/>
      <c r="L22" s="15"/>
      <c r="M22" s="15"/>
      <c r="N22" s="15"/>
      <c r="O22" s="15"/>
      <c r="P22" s="15"/>
      <c r="Q22" s="15">
        <f aca="true" t="shared" si="19" ref="Q22:V22">SUM(Q16:Q21)</f>
        <v>0.49999999999999994</v>
      </c>
      <c r="R22" s="15">
        <f t="shared" si="19"/>
        <v>0.39</v>
      </c>
      <c r="S22" s="15">
        <f t="shared" si="19"/>
        <v>0.5</v>
      </c>
      <c r="T22" s="15">
        <f t="shared" si="19"/>
        <v>0.5</v>
      </c>
      <c r="U22" s="15">
        <f t="shared" si="19"/>
        <v>0.5</v>
      </c>
      <c r="V22" s="15">
        <f t="shared" si="19"/>
        <v>0.5</v>
      </c>
    </row>
    <row r="23" spans="1:22" ht="20.25" customHeight="1">
      <c r="A23" s="77" t="s">
        <v>118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</row>
    <row r="24" spans="1:22" ht="38.25">
      <c r="A24" s="2" t="s">
        <v>41</v>
      </c>
      <c r="B24" s="6">
        <v>0.5</v>
      </c>
      <c r="C24" s="4" t="s">
        <v>6</v>
      </c>
      <c r="D24" s="6">
        <v>111</v>
      </c>
      <c r="E24" s="6">
        <v>111</v>
      </c>
      <c r="F24" s="6">
        <v>111</v>
      </c>
      <c r="G24" s="6">
        <v>111</v>
      </c>
      <c r="H24" s="6">
        <v>111</v>
      </c>
      <c r="I24" s="6">
        <v>111</v>
      </c>
      <c r="J24" s="6">
        <v>111</v>
      </c>
      <c r="K24" s="59">
        <f aca="true" t="shared" si="20" ref="K24:P24">ROUND(E24/$D$24,2)</f>
        <v>1</v>
      </c>
      <c r="L24" s="59">
        <f t="shared" si="20"/>
        <v>1</v>
      </c>
      <c r="M24" s="59">
        <f t="shared" si="20"/>
        <v>1</v>
      </c>
      <c r="N24" s="59">
        <f t="shared" si="20"/>
        <v>1</v>
      </c>
      <c r="O24" s="59">
        <f t="shared" si="20"/>
        <v>1</v>
      </c>
      <c r="P24" s="59">
        <f t="shared" si="20"/>
        <v>1</v>
      </c>
      <c r="Q24" s="60">
        <f aca="true" t="shared" si="21" ref="Q24:V24">ROUND($B$24*K24,2)</f>
        <v>0.5</v>
      </c>
      <c r="R24" s="60">
        <f t="shared" si="21"/>
        <v>0.5</v>
      </c>
      <c r="S24" s="60">
        <f t="shared" si="21"/>
        <v>0.5</v>
      </c>
      <c r="T24" s="60">
        <f t="shared" si="21"/>
        <v>0.5</v>
      </c>
      <c r="U24" s="60">
        <f t="shared" si="21"/>
        <v>0.5</v>
      </c>
      <c r="V24" s="60">
        <f t="shared" si="21"/>
        <v>0.5</v>
      </c>
    </row>
    <row r="25" spans="1:22" ht="25.5">
      <c r="A25" s="2" t="s">
        <v>82</v>
      </c>
      <c r="B25" s="6">
        <v>0.2</v>
      </c>
      <c r="C25" s="4" t="s">
        <v>85</v>
      </c>
      <c r="D25" s="6">
        <v>562.1</v>
      </c>
      <c r="E25" s="61">
        <v>390.4</v>
      </c>
      <c r="F25" s="61">
        <v>346.5</v>
      </c>
      <c r="G25" s="61">
        <v>562.1</v>
      </c>
      <c r="H25" s="61">
        <v>480.6</v>
      </c>
      <c r="I25" s="61">
        <v>313</v>
      </c>
      <c r="J25" s="61">
        <v>401.6</v>
      </c>
      <c r="K25" s="59">
        <f aca="true" t="shared" si="22" ref="K25:P25">ROUND(E25/$D$25,2)</f>
        <v>0.69</v>
      </c>
      <c r="L25" s="59">
        <f t="shared" si="22"/>
        <v>0.62</v>
      </c>
      <c r="M25" s="59">
        <f t="shared" si="22"/>
        <v>1</v>
      </c>
      <c r="N25" s="59">
        <f t="shared" si="22"/>
        <v>0.86</v>
      </c>
      <c r="O25" s="59">
        <f t="shared" si="22"/>
        <v>0.56</v>
      </c>
      <c r="P25" s="59">
        <f t="shared" si="22"/>
        <v>0.71</v>
      </c>
      <c r="Q25" s="60">
        <f aca="true" t="shared" si="23" ref="Q25:V25">ROUND($B$25*K25,2)</f>
        <v>0.14</v>
      </c>
      <c r="R25" s="60">
        <f t="shared" si="23"/>
        <v>0.12</v>
      </c>
      <c r="S25" s="60">
        <f t="shared" si="23"/>
        <v>0.2</v>
      </c>
      <c r="T25" s="60">
        <f t="shared" si="23"/>
        <v>0.17</v>
      </c>
      <c r="U25" s="60">
        <f t="shared" si="23"/>
        <v>0.11</v>
      </c>
      <c r="V25" s="60">
        <f t="shared" si="23"/>
        <v>0.14</v>
      </c>
    </row>
    <row r="26" spans="1:22" ht="32.25" customHeight="1">
      <c r="A26" s="1" t="s">
        <v>83</v>
      </c>
      <c r="B26" s="4">
        <v>0.2</v>
      </c>
      <c r="C26" s="4" t="s">
        <v>7</v>
      </c>
      <c r="D26" s="18">
        <v>93</v>
      </c>
      <c r="E26" s="18">
        <v>62.9</v>
      </c>
      <c r="F26" s="18">
        <v>62.9</v>
      </c>
      <c r="G26" s="19">
        <v>71</v>
      </c>
      <c r="H26" s="19">
        <v>81</v>
      </c>
      <c r="I26" s="19">
        <v>87</v>
      </c>
      <c r="J26" s="19">
        <v>93</v>
      </c>
      <c r="K26" s="8">
        <f aca="true" t="shared" si="24" ref="K26:P26">ROUND(E26/$D$26,2)</f>
        <v>0.68</v>
      </c>
      <c r="L26" s="8">
        <f t="shared" si="24"/>
        <v>0.68</v>
      </c>
      <c r="M26" s="8">
        <f t="shared" si="24"/>
        <v>0.76</v>
      </c>
      <c r="N26" s="8">
        <f t="shared" si="24"/>
        <v>0.87</v>
      </c>
      <c r="O26" s="8">
        <f t="shared" si="24"/>
        <v>0.94</v>
      </c>
      <c r="P26" s="8">
        <f t="shared" si="24"/>
        <v>1</v>
      </c>
      <c r="Q26" s="10">
        <f aca="true" t="shared" si="25" ref="Q26:V26">ROUND($B$26*K26,2)</f>
        <v>0.14</v>
      </c>
      <c r="R26" s="10">
        <f t="shared" si="25"/>
        <v>0.14</v>
      </c>
      <c r="S26" s="10">
        <f t="shared" si="25"/>
        <v>0.15</v>
      </c>
      <c r="T26" s="10">
        <f t="shared" si="25"/>
        <v>0.17</v>
      </c>
      <c r="U26" s="10">
        <f t="shared" si="25"/>
        <v>0.19</v>
      </c>
      <c r="V26" s="10">
        <f t="shared" si="25"/>
        <v>0.2</v>
      </c>
    </row>
    <row r="27" spans="1:22" ht="66.75" customHeight="1">
      <c r="A27" s="1" t="s">
        <v>84</v>
      </c>
      <c r="B27" s="4">
        <v>0.1</v>
      </c>
      <c r="C27" s="4" t="s">
        <v>4</v>
      </c>
      <c r="D27" s="18">
        <v>12</v>
      </c>
      <c r="E27" s="18">
        <v>0</v>
      </c>
      <c r="F27" s="18">
        <v>0</v>
      </c>
      <c r="G27" s="19">
        <v>5</v>
      </c>
      <c r="H27" s="19">
        <v>0</v>
      </c>
      <c r="I27" s="19">
        <v>9</v>
      </c>
      <c r="J27" s="19">
        <v>12</v>
      </c>
      <c r="K27" s="8">
        <f aca="true" t="shared" si="26" ref="K27:P27">ROUND(E27/$D$27,2)</f>
        <v>0</v>
      </c>
      <c r="L27" s="8">
        <f t="shared" si="26"/>
        <v>0</v>
      </c>
      <c r="M27" s="8">
        <f t="shared" si="26"/>
        <v>0.42</v>
      </c>
      <c r="N27" s="8">
        <f t="shared" si="26"/>
        <v>0</v>
      </c>
      <c r="O27" s="8">
        <f t="shared" si="26"/>
        <v>0.75</v>
      </c>
      <c r="P27" s="8">
        <f t="shared" si="26"/>
        <v>1</v>
      </c>
      <c r="Q27" s="10">
        <f aca="true" t="shared" si="27" ref="Q27:V27">ROUND($B$27*K27,2)</f>
        <v>0</v>
      </c>
      <c r="R27" s="10">
        <f t="shared" si="27"/>
        <v>0</v>
      </c>
      <c r="S27" s="10">
        <f t="shared" si="27"/>
        <v>0.04</v>
      </c>
      <c r="T27" s="10">
        <f t="shared" si="27"/>
        <v>0</v>
      </c>
      <c r="U27" s="10">
        <f t="shared" si="27"/>
        <v>0.08</v>
      </c>
      <c r="V27" s="10">
        <f t="shared" si="27"/>
        <v>0.1</v>
      </c>
    </row>
    <row r="28" spans="1:22" ht="13.5">
      <c r="A28" s="14" t="s">
        <v>31</v>
      </c>
      <c r="B28" s="15">
        <f>SUM(B24:B27)</f>
        <v>0.9999999999999999</v>
      </c>
      <c r="C28" s="16"/>
      <c r="D28" s="17"/>
      <c r="E28" s="17"/>
      <c r="F28" s="17"/>
      <c r="G28" s="17"/>
      <c r="H28" s="17"/>
      <c r="I28" s="17"/>
      <c r="J28" s="17"/>
      <c r="K28" s="15"/>
      <c r="L28" s="15"/>
      <c r="M28" s="15"/>
      <c r="N28" s="15"/>
      <c r="O28" s="15"/>
      <c r="P28" s="15"/>
      <c r="Q28" s="15">
        <f aca="true" t="shared" si="28" ref="Q28:V28">SUM(Q24:Q27)</f>
        <v>0.78</v>
      </c>
      <c r="R28" s="15">
        <f t="shared" si="28"/>
        <v>0.76</v>
      </c>
      <c r="S28" s="15">
        <f t="shared" si="28"/>
        <v>0.89</v>
      </c>
      <c r="T28" s="15">
        <f t="shared" si="28"/>
        <v>0.8400000000000001</v>
      </c>
      <c r="U28" s="15">
        <f t="shared" si="28"/>
        <v>0.88</v>
      </c>
      <c r="V28" s="15">
        <f t="shared" si="28"/>
        <v>0.9400000000000001</v>
      </c>
    </row>
    <row r="29" spans="1:22" ht="21" customHeight="1">
      <c r="A29" s="76" t="s">
        <v>119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</row>
    <row r="30" spans="1:22" ht="52.5" customHeight="1">
      <c r="A30" s="2" t="s">
        <v>42</v>
      </c>
      <c r="B30" s="6">
        <v>0.3</v>
      </c>
      <c r="C30" s="21" t="s">
        <v>8</v>
      </c>
      <c r="D30" s="21">
        <v>30.7</v>
      </c>
      <c r="E30" s="21">
        <v>30.7</v>
      </c>
      <c r="F30" s="21">
        <v>30.7</v>
      </c>
      <c r="G30" s="21">
        <v>30.7</v>
      </c>
      <c r="H30" s="21">
        <v>30.7</v>
      </c>
      <c r="I30" s="21">
        <v>30.7</v>
      </c>
      <c r="J30" s="21">
        <v>30.7</v>
      </c>
      <c r="K30" s="59">
        <f aca="true" t="shared" si="29" ref="K30:P30">ROUND(E30/$D$30,2)</f>
        <v>1</v>
      </c>
      <c r="L30" s="59">
        <f t="shared" si="29"/>
        <v>1</v>
      </c>
      <c r="M30" s="59">
        <f t="shared" si="29"/>
        <v>1</v>
      </c>
      <c r="N30" s="59">
        <f t="shared" si="29"/>
        <v>1</v>
      </c>
      <c r="O30" s="59">
        <f t="shared" si="29"/>
        <v>1</v>
      </c>
      <c r="P30" s="59">
        <f t="shared" si="29"/>
        <v>1</v>
      </c>
      <c r="Q30" s="60">
        <f aca="true" t="shared" si="30" ref="Q30:V30">ROUND($B$30*K30,2)</f>
        <v>0.3</v>
      </c>
      <c r="R30" s="60">
        <f t="shared" si="30"/>
        <v>0.3</v>
      </c>
      <c r="S30" s="60">
        <f t="shared" si="30"/>
        <v>0.3</v>
      </c>
      <c r="T30" s="60">
        <f t="shared" si="30"/>
        <v>0.3</v>
      </c>
      <c r="U30" s="60">
        <f t="shared" si="30"/>
        <v>0.3</v>
      </c>
      <c r="V30" s="60">
        <f t="shared" si="30"/>
        <v>0.3</v>
      </c>
    </row>
    <row r="31" spans="1:22" ht="25.5">
      <c r="A31" s="1" t="s">
        <v>43</v>
      </c>
      <c r="B31" s="4">
        <v>0.3</v>
      </c>
      <c r="C31" s="22" t="s">
        <v>9</v>
      </c>
      <c r="D31" s="22">
        <v>1003</v>
      </c>
      <c r="E31" s="22">
        <v>1003</v>
      </c>
      <c r="F31" s="22">
        <v>913</v>
      </c>
      <c r="G31" s="22">
        <v>913</v>
      </c>
      <c r="H31" s="22">
        <v>913</v>
      </c>
      <c r="I31" s="22">
        <v>913</v>
      </c>
      <c r="J31" s="22">
        <v>913</v>
      </c>
      <c r="K31" s="8">
        <f aca="true" t="shared" si="31" ref="K31:P31">ROUND(E31/$D$31,2)</f>
        <v>1</v>
      </c>
      <c r="L31" s="8">
        <f t="shared" si="31"/>
        <v>0.91</v>
      </c>
      <c r="M31" s="8">
        <f t="shared" si="31"/>
        <v>0.91</v>
      </c>
      <c r="N31" s="8">
        <f t="shared" si="31"/>
        <v>0.91</v>
      </c>
      <c r="O31" s="8">
        <f t="shared" si="31"/>
        <v>0.91</v>
      </c>
      <c r="P31" s="8">
        <f t="shared" si="31"/>
        <v>0.91</v>
      </c>
      <c r="Q31" s="10">
        <f aca="true" t="shared" si="32" ref="Q31:V31">ROUND($B$31*K31,2)</f>
        <v>0.3</v>
      </c>
      <c r="R31" s="10">
        <f t="shared" si="32"/>
        <v>0.27</v>
      </c>
      <c r="S31" s="10">
        <f t="shared" si="32"/>
        <v>0.27</v>
      </c>
      <c r="T31" s="10">
        <f t="shared" si="32"/>
        <v>0.27</v>
      </c>
      <c r="U31" s="10">
        <f t="shared" si="32"/>
        <v>0.27</v>
      </c>
      <c r="V31" s="10">
        <f t="shared" si="32"/>
        <v>0.27</v>
      </c>
    </row>
    <row r="32" spans="1:22" ht="38.25">
      <c r="A32" s="1" t="s">
        <v>44</v>
      </c>
      <c r="B32" s="4">
        <v>0.2</v>
      </c>
      <c r="C32" s="4" t="s">
        <v>10</v>
      </c>
      <c r="D32" s="22">
        <v>688</v>
      </c>
      <c r="E32" s="22">
        <v>510</v>
      </c>
      <c r="F32" s="22">
        <v>655</v>
      </c>
      <c r="G32" s="22">
        <v>488</v>
      </c>
      <c r="H32" s="22">
        <v>488</v>
      </c>
      <c r="I32" s="22">
        <v>488</v>
      </c>
      <c r="J32" s="22">
        <v>488</v>
      </c>
      <c r="K32" s="8">
        <f aca="true" t="shared" si="33" ref="K32:P32">ROUND(E32/$D$32,2)</f>
        <v>0.74</v>
      </c>
      <c r="L32" s="8">
        <f t="shared" si="33"/>
        <v>0.95</v>
      </c>
      <c r="M32" s="8">
        <f t="shared" si="33"/>
        <v>0.71</v>
      </c>
      <c r="N32" s="8">
        <f t="shared" si="33"/>
        <v>0.71</v>
      </c>
      <c r="O32" s="8">
        <f t="shared" si="33"/>
        <v>0.71</v>
      </c>
      <c r="P32" s="8">
        <f t="shared" si="33"/>
        <v>0.71</v>
      </c>
      <c r="Q32" s="10">
        <f aca="true" t="shared" si="34" ref="Q32:V32">ROUND($B$32*K32,2)</f>
        <v>0.15</v>
      </c>
      <c r="R32" s="10">
        <f t="shared" si="34"/>
        <v>0.19</v>
      </c>
      <c r="S32" s="10">
        <f t="shared" si="34"/>
        <v>0.14</v>
      </c>
      <c r="T32" s="10">
        <f t="shared" si="34"/>
        <v>0.14</v>
      </c>
      <c r="U32" s="10">
        <f t="shared" si="34"/>
        <v>0.14</v>
      </c>
      <c r="V32" s="10">
        <f t="shared" si="34"/>
        <v>0.14</v>
      </c>
    </row>
    <row r="33" spans="1:22" ht="51">
      <c r="A33" s="1" t="s">
        <v>45</v>
      </c>
      <c r="B33" s="4">
        <v>0.1</v>
      </c>
      <c r="C33" s="22" t="s">
        <v>11</v>
      </c>
      <c r="D33" s="22">
        <v>137.1</v>
      </c>
      <c r="E33" s="22">
        <v>66.6</v>
      </c>
      <c r="F33" s="22">
        <v>137.1</v>
      </c>
      <c r="G33" s="22">
        <v>66.6</v>
      </c>
      <c r="H33" s="22">
        <v>66.6</v>
      </c>
      <c r="I33" s="22">
        <v>66.6</v>
      </c>
      <c r="J33" s="22">
        <v>66.6</v>
      </c>
      <c r="K33" s="8">
        <f aca="true" t="shared" si="35" ref="K33:P33">ROUND(E33/$D$33,2)</f>
        <v>0.49</v>
      </c>
      <c r="L33" s="8">
        <f t="shared" si="35"/>
        <v>1</v>
      </c>
      <c r="M33" s="8">
        <f t="shared" si="35"/>
        <v>0.49</v>
      </c>
      <c r="N33" s="8">
        <f t="shared" si="35"/>
        <v>0.49</v>
      </c>
      <c r="O33" s="8">
        <f t="shared" si="35"/>
        <v>0.49</v>
      </c>
      <c r="P33" s="8">
        <f t="shared" si="35"/>
        <v>0.49</v>
      </c>
      <c r="Q33" s="10">
        <f aca="true" t="shared" si="36" ref="Q33:V33">ROUND($B$33*K33,2)</f>
        <v>0.05</v>
      </c>
      <c r="R33" s="10">
        <f t="shared" si="36"/>
        <v>0.1</v>
      </c>
      <c r="S33" s="10">
        <f t="shared" si="36"/>
        <v>0.05</v>
      </c>
      <c r="T33" s="10">
        <f t="shared" si="36"/>
        <v>0.05</v>
      </c>
      <c r="U33" s="10">
        <f t="shared" si="36"/>
        <v>0.05</v>
      </c>
      <c r="V33" s="10">
        <f t="shared" si="36"/>
        <v>0.05</v>
      </c>
    </row>
    <row r="34" spans="1:22" ht="51">
      <c r="A34" s="1" t="s">
        <v>46</v>
      </c>
      <c r="B34" s="4">
        <v>0.1</v>
      </c>
      <c r="C34" s="22" t="s">
        <v>5</v>
      </c>
      <c r="D34" s="22">
        <v>6.35</v>
      </c>
      <c r="E34" s="22">
        <v>2.68</v>
      </c>
      <c r="F34" s="22">
        <v>6.35</v>
      </c>
      <c r="G34" s="22">
        <v>2.68</v>
      </c>
      <c r="H34" s="22">
        <v>2.68</v>
      </c>
      <c r="I34" s="22">
        <v>2.68</v>
      </c>
      <c r="J34" s="22">
        <v>2.68</v>
      </c>
      <c r="K34" s="8">
        <f aca="true" t="shared" si="37" ref="K34:P34">ROUND(E34/$D$34,2)</f>
        <v>0.42</v>
      </c>
      <c r="L34" s="8">
        <f t="shared" si="37"/>
        <v>1</v>
      </c>
      <c r="M34" s="8">
        <f t="shared" si="37"/>
        <v>0.42</v>
      </c>
      <c r="N34" s="8">
        <f t="shared" si="37"/>
        <v>0.42</v>
      </c>
      <c r="O34" s="8">
        <f t="shared" si="37"/>
        <v>0.42</v>
      </c>
      <c r="P34" s="8">
        <f t="shared" si="37"/>
        <v>0.42</v>
      </c>
      <c r="Q34" s="10">
        <f aca="true" t="shared" si="38" ref="Q34:V34">ROUND($B$34*K34,2)</f>
        <v>0.04</v>
      </c>
      <c r="R34" s="10">
        <f t="shared" si="38"/>
        <v>0.1</v>
      </c>
      <c r="S34" s="10">
        <f t="shared" si="38"/>
        <v>0.04</v>
      </c>
      <c r="T34" s="10">
        <f t="shared" si="38"/>
        <v>0.04</v>
      </c>
      <c r="U34" s="10">
        <f t="shared" si="38"/>
        <v>0.04</v>
      </c>
      <c r="V34" s="10">
        <f t="shared" si="38"/>
        <v>0.04</v>
      </c>
    </row>
    <row r="35" spans="1:22" ht="13.5">
      <c r="A35" s="14" t="s">
        <v>31</v>
      </c>
      <c r="B35" s="15">
        <f>SUM(B30:B34)</f>
        <v>1</v>
      </c>
      <c r="C35" s="16"/>
      <c r="D35" s="17"/>
      <c r="E35" s="17"/>
      <c r="F35" s="17"/>
      <c r="G35" s="17"/>
      <c r="H35" s="17"/>
      <c r="I35" s="17"/>
      <c r="J35" s="17"/>
      <c r="K35" s="15"/>
      <c r="L35" s="15"/>
      <c r="M35" s="15"/>
      <c r="N35" s="15"/>
      <c r="O35" s="15"/>
      <c r="P35" s="15"/>
      <c r="Q35" s="15">
        <f aca="true" t="shared" si="39" ref="Q35:V35">SUM(Q30:Q34)</f>
        <v>0.8400000000000001</v>
      </c>
      <c r="R35" s="15">
        <f t="shared" si="39"/>
        <v>0.96</v>
      </c>
      <c r="S35" s="15">
        <f t="shared" si="39"/>
        <v>0.8000000000000002</v>
      </c>
      <c r="T35" s="15">
        <f t="shared" si="39"/>
        <v>0.8000000000000002</v>
      </c>
      <c r="U35" s="15">
        <f t="shared" si="39"/>
        <v>0.8000000000000002</v>
      </c>
      <c r="V35" s="15">
        <f t="shared" si="39"/>
        <v>0.8000000000000002</v>
      </c>
    </row>
    <row r="36" spans="1:22" ht="21.75" customHeight="1">
      <c r="A36" s="77" t="s">
        <v>120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</row>
    <row r="37" spans="1:22" ht="51">
      <c r="A37" s="1" t="s">
        <v>47</v>
      </c>
      <c r="B37" s="6">
        <v>0.2</v>
      </c>
      <c r="C37" s="23" t="s">
        <v>4</v>
      </c>
      <c r="D37" s="23">
        <v>375</v>
      </c>
      <c r="E37" s="23">
        <v>375</v>
      </c>
      <c r="F37" s="23">
        <v>309</v>
      </c>
      <c r="G37" s="23">
        <v>309</v>
      </c>
      <c r="H37" s="23">
        <v>309</v>
      </c>
      <c r="I37" s="23">
        <v>309</v>
      </c>
      <c r="J37" s="23">
        <v>309</v>
      </c>
      <c r="K37" s="59">
        <f aca="true" t="shared" si="40" ref="K37:P37">ROUND(E37/$D$37,2)</f>
        <v>1</v>
      </c>
      <c r="L37" s="59">
        <f t="shared" si="40"/>
        <v>0.82</v>
      </c>
      <c r="M37" s="59">
        <f t="shared" si="40"/>
        <v>0.82</v>
      </c>
      <c r="N37" s="59">
        <f t="shared" si="40"/>
        <v>0.82</v>
      </c>
      <c r="O37" s="59">
        <f t="shared" si="40"/>
        <v>0.82</v>
      </c>
      <c r="P37" s="59">
        <f t="shared" si="40"/>
        <v>0.82</v>
      </c>
      <c r="Q37" s="60">
        <f aca="true" t="shared" si="41" ref="Q37:V37">ROUND($B$37*K37,2)</f>
        <v>0.2</v>
      </c>
      <c r="R37" s="60">
        <f t="shared" si="41"/>
        <v>0.16</v>
      </c>
      <c r="S37" s="60">
        <f t="shared" si="41"/>
        <v>0.16</v>
      </c>
      <c r="T37" s="60">
        <f t="shared" si="41"/>
        <v>0.16</v>
      </c>
      <c r="U37" s="60">
        <f t="shared" si="41"/>
        <v>0.16</v>
      </c>
      <c r="V37" s="60">
        <f t="shared" si="41"/>
        <v>0.16</v>
      </c>
    </row>
    <row r="38" spans="1:22" ht="51">
      <c r="A38" s="1" t="s">
        <v>48</v>
      </c>
      <c r="B38" s="4">
        <v>0.2</v>
      </c>
      <c r="C38" s="22" t="s">
        <v>4</v>
      </c>
      <c r="D38" s="22">
        <v>19</v>
      </c>
      <c r="E38" s="22">
        <v>19</v>
      </c>
      <c r="F38" s="22">
        <v>17</v>
      </c>
      <c r="G38" s="22">
        <v>17</v>
      </c>
      <c r="H38" s="22">
        <v>17</v>
      </c>
      <c r="I38" s="22">
        <v>17</v>
      </c>
      <c r="J38" s="22">
        <v>17</v>
      </c>
      <c r="K38" s="8">
        <f aca="true" t="shared" si="42" ref="K38:P38">ROUND(E38/$D$38,2)</f>
        <v>1</v>
      </c>
      <c r="L38" s="8">
        <f t="shared" si="42"/>
        <v>0.89</v>
      </c>
      <c r="M38" s="8">
        <f t="shared" si="42"/>
        <v>0.89</v>
      </c>
      <c r="N38" s="8">
        <f t="shared" si="42"/>
        <v>0.89</v>
      </c>
      <c r="O38" s="8">
        <f t="shared" si="42"/>
        <v>0.89</v>
      </c>
      <c r="P38" s="8">
        <f t="shared" si="42"/>
        <v>0.89</v>
      </c>
      <c r="Q38" s="10">
        <f aca="true" t="shared" si="43" ref="Q38:V38">ROUND($B$38*K38,2)</f>
        <v>0.2</v>
      </c>
      <c r="R38" s="10">
        <f t="shared" si="43"/>
        <v>0.18</v>
      </c>
      <c r="S38" s="10">
        <f t="shared" si="43"/>
        <v>0.18</v>
      </c>
      <c r="T38" s="10">
        <f t="shared" si="43"/>
        <v>0.18</v>
      </c>
      <c r="U38" s="10">
        <f t="shared" si="43"/>
        <v>0.18</v>
      </c>
      <c r="V38" s="10">
        <f t="shared" si="43"/>
        <v>0.18</v>
      </c>
    </row>
    <row r="39" spans="1:22" ht="38.25">
      <c r="A39" s="1" t="s">
        <v>49</v>
      </c>
      <c r="B39" s="4">
        <v>0.2</v>
      </c>
      <c r="C39" s="22" t="s">
        <v>12</v>
      </c>
      <c r="D39" s="22">
        <v>18.1</v>
      </c>
      <c r="E39" s="22">
        <v>18.1</v>
      </c>
      <c r="F39" s="22">
        <v>18.1</v>
      </c>
      <c r="G39" s="22">
        <v>18.1</v>
      </c>
      <c r="H39" s="22">
        <v>18.1</v>
      </c>
      <c r="I39" s="22">
        <v>18.1</v>
      </c>
      <c r="J39" s="22">
        <v>18.1</v>
      </c>
      <c r="K39" s="8">
        <f aca="true" t="shared" si="44" ref="K39:P39">ROUND(E39/$D$39,2)</f>
        <v>1</v>
      </c>
      <c r="L39" s="8">
        <f t="shared" si="44"/>
        <v>1</v>
      </c>
      <c r="M39" s="8">
        <f t="shared" si="44"/>
        <v>1</v>
      </c>
      <c r="N39" s="8">
        <f t="shared" si="44"/>
        <v>1</v>
      </c>
      <c r="O39" s="8">
        <f t="shared" si="44"/>
        <v>1</v>
      </c>
      <c r="P39" s="8">
        <f t="shared" si="44"/>
        <v>1</v>
      </c>
      <c r="Q39" s="10">
        <f aca="true" t="shared" si="45" ref="Q39:V39">ROUND($B$39*K39,2)</f>
        <v>0.2</v>
      </c>
      <c r="R39" s="10">
        <f t="shared" si="45"/>
        <v>0.2</v>
      </c>
      <c r="S39" s="10">
        <f t="shared" si="45"/>
        <v>0.2</v>
      </c>
      <c r="T39" s="10">
        <f t="shared" si="45"/>
        <v>0.2</v>
      </c>
      <c r="U39" s="10">
        <f t="shared" si="45"/>
        <v>0.2</v>
      </c>
      <c r="V39" s="10">
        <f t="shared" si="45"/>
        <v>0.2</v>
      </c>
    </row>
    <row r="40" spans="1:22" ht="51">
      <c r="A40" s="1" t="s">
        <v>86</v>
      </c>
      <c r="B40" s="4">
        <v>0.2</v>
      </c>
      <c r="C40" s="22" t="s">
        <v>4</v>
      </c>
      <c r="D40" s="22">
        <v>1</v>
      </c>
      <c r="E40" s="22">
        <v>0</v>
      </c>
      <c r="F40" s="22">
        <v>0</v>
      </c>
      <c r="G40" s="22">
        <v>1</v>
      </c>
      <c r="H40" s="22">
        <v>0</v>
      </c>
      <c r="I40" s="22">
        <v>0</v>
      </c>
      <c r="J40" s="22">
        <v>0</v>
      </c>
      <c r="K40" s="8">
        <f aca="true" t="shared" si="46" ref="K40:P40">ROUND(E40/$D$40,2)</f>
        <v>0</v>
      </c>
      <c r="L40" s="8">
        <f t="shared" si="46"/>
        <v>0</v>
      </c>
      <c r="M40" s="8">
        <f t="shared" si="46"/>
        <v>1</v>
      </c>
      <c r="N40" s="8">
        <f t="shared" si="46"/>
        <v>0</v>
      </c>
      <c r="O40" s="8">
        <f t="shared" si="46"/>
        <v>0</v>
      </c>
      <c r="P40" s="8">
        <f t="shared" si="46"/>
        <v>0</v>
      </c>
      <c r="Q40" s="10">
        <f aca="true" t="shared" si="47" ref="Q40:V40">ROUND($B$40*K40,2)</f>
        <v>0</v>
      </c>
      <c r="R40" s="10">
        <f t="shared" si="47"/>
        <v>0</v>
      </c>
      <c r="S40" s="10">
        <f t="shared" si="47"/>
        <v>0.2</v>
      </c>
      <c r="T40" s="10">
        <f t="shared" si="47"/>
        <v>0</v>
      </c>
      <c r="U40" s="10">
        <f t="shared" si="47"/>
        <v>0</v>
      </c>
      <c r="V40" s="10">
        <f t="shared" si="47"/>
        <v>0</v>
      </c>
    </row>
    <row r="41" spans="1:22" ht="38.25">
      <c r="A41" s="1" t="s">
        <v>87</v>
      </c>
      <c r="B41" s="4">
        <v>0.2</v>
      </c>
      <c r="C41" s="22" t="s">
        <v>4</v>
      </c>
      <c r="D41" s="22">
        <v>1</v>
      </c>
      <c r="E41" s="22">
        <v>0</v>
      </c>
      <c r="F41" s="22">
        <v>0</v>
      </c>
      <c r="G41" s="22">
        <v>1</v>
      </c>
      <c r="H41" s="22">
        <v>1</v>
      </c>
      <c r="I41" s="22">
        <v>0</v>
      </c>
      <c r="J41" s="22">
        <v>0</v>
      </c>
      <c r="K41" s="8">
        <f aca="true" t="shared" si="48" ref="K41:P41">ROUND(E41/$D$41,2)</f>
        <v>0</v>
      </c>
      <c r="L41" s="8">
        <f t="shared" si="48"/>
        <v>0</v>
      </c>
      <c r="M41" s="8">
        <f t="shared" si="48"/>
        <v>1</v>
      </c>
      <c r="N41" s="8">
        <f t="shared" si="48"/>
        <v>1</v>
      </c>
      <c r="O41" s="8">
        <f t="shared" si="48"/>
        <v>0</v>
      </c>
      <c r="P41" s="8">
        <f t="shared" si="48"/>
        <v>0</v>
      </c>
      <c r="Q41" s="10">
        <f aca="true" t="shared" si="49" ref="Q41:V41">ROUND($B$41*K41,2)</f>
        <v>0</v>
      </c>
      <c r="R41" s="10">
        <f t="shared" si="49"/>
        <v>0</v>
      </c>
      <c r="S41" s="10">
        <f t="shared" si="49"/>
        <v>0.2</v>
      </c>
      <c r="T41" s="10">
        <f t="shared" si="49"/>
        <v>0.2</v>
      </c>
      <c r="U41" s="10">
        <f t="shared" si="49"/>
        <v>0</v>
      </c>
      <c r="V41" s="10">
        <f t="shared" si="49"/>
        <v>0</v>
      </c>
    </row>
    <row r="42" spans="1:22" ht="13.5">
      <c r="A42" s="14" t="s">
        <v>31</v>
      </c>
      <c r="B42" s="15">
        <f>SUM(B37:B41)</f>
        <v>1</v>
      </c>
      <c r="C42" s="16"/>
      <c r="D42" s="17"/>
      <c r="E42" s="17"/>
      <c r="F42" s="17"/>
      <c r="G42" s="17"/>
      <c r="H42" s="17"/>
      <c r="I42" s="17"/>
      <c r="J42" s="17"/>
      <c r="K42" s="15"/>
      <c r="L42" s="15"/>
      <c r="M42" s="15"/>
      <c r="N42" s="15"/>
      <c r="O42" s="15"/>
      <c r="P42" s="15"/>
      <c r="Q42" s="15">
        <f aca="true" t="shared" si="50" ref="Q42:V42">SUM(Q37:Q41)</f>
        <v>0.6000000000000001</v>
      </c>
      <c r="R42" s="15">
        <f t="shared" si="50"/>
        <v>0.54</v>
      </c>
      <c r="S42" s="15">
        <f t="shared" si="50"/>
        <v>0.94</v>
      </c>
      <c r="T42" s="15">
        <f t="shared" si="50"/>
        <v>0.74</v>
      </c>
      <c r="U42" s="15">
        <f t="shared" si="50"/>
        <v>0.54</v>
      </c>
      <c r="V42" s="15">
        <f t="shared" si="50"/>
        <v>0.54</v>
      </c>
    </row>
    <row r="43" spans="1:22" ht="20.25" customHeight="1">
      <c r="A43" s="75" t="s">
        <v>121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</row>
    <row r="44" spans="1:22" ht="17.25" customHeight="1">
      <c r="A44" s="84" t="s">
        <v>122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</row>
    <row r="45" spans="1:22" ht="93" customHeight="1">
      <c r="A45" s="2" t="s">
        <v>50</v>
      </c>
      <c r="B45" s="6">
        <v>0.4</v>
      </c>
      <c r="C45" s="23" t="s">
        <v>6</v>
      </c>
      <c r="D45" s="23">
        <v>5</v>
      </c>
      <c r="E45" s="23">
        <v>4.4</v>
      </c>
      <c r="F45" s="23">
        <v>4.1</v>
      </c>
      <c r="G45" s="23">
        <v>1.5</v>
      </c>
      <c r="H45" s="23">
        <v>5</v>
      </c>
      <c r="I45" s="23">
        <v>2.7</v>
      </c>
      <c r="J45" s="23">
        <v>2.7</v>
      </c>
      <c r="K45" s="59">
        <f aca="true" t="shared" si="51" ref="K45:P45">ROUND(E45/$D$45,2)</f>
        <v>0.88</v>
      </c>
      <c r="L45" s="59">
        <f t="shared" si="51"/>
        <v>0.82</v>
      </c>
      <c r="M45" s="59">
        <f t="shared" si="51"/>
        <v>0.3</v>
      </c>
      <c r="N45" s="59">
        <f t="shared" si="51"/>
        <v>1</v>
      </c>
      <c r="O45" s="59">
        <f t="shared" si="51"/>
        <v>0.54</v>
      </c>
      <c r="P45" s="59">
        <f t="shared" si="51"/>
        <v>0.54</v>
      </c>
      <c r="Q45" s="60">
        <f aca="true" t="shared" si="52" ref="Q45:V45">ROUND($B$45*K45,2)</f>
        <v>0.35</v>
      </c>
      <c r="R45" s="60">
        <f t="shared" si="52"/>
        <v>0.33</v>
      </c>
      <c r="S45" s="60">
        <f t="shared" si="52"/>
        <v>0.12</v>
      </c>
      <c r="T45" s="60">
        <f t="shared" si="52"/>
        <v>0.4</v>
      </c>
      <c r="U45" s="60">
        <f t="shared" si="52"/>
        <v>0.22</v>
      </c>
      <c r="V45" s="60">
        <f t="shared" si="52"/>
        <v>0.22</v>
      </c>
    </row>
    <row r="46" spans="1:22" ht="115.5" customHeight="1">
      <c r="A46" s="1" t="s">
        <v>51</v>
      </c>
      <c r="B46" s="4">
        <v>0.4</v>
      </c>
      <c r="C46" s="22" t="s">
        <v>7</v>
      </c>
      <c r="D46" s="22">
        <v>49.8</v>
      </c>
      <c r="E46" s="22">
        <v>49.8</v>
      </c>
      <c r="F46" s="22">
        <v>49.8</v>
      </c>
      <c r="G46" s="22">
        <v>49.8</v>
      </c>
      <c r="H46" s="22">
        <v>49.8</v>
      </c>
      <c r="I46" s="22">
        <v>49.8</v>
      </c>
      <c r="J46" s="22">
        <v>49.8</v>
      </c>
      <c r="K46" s="8">
        <f aca="true" t="shared" si="53" ref="K46:P46">ROUND(E46/$D$46,2)</f>
        <v>1</v>
      </c>
      <c r="L46" s="8">
        <f t="shared" si="53"/>
        <v>1</v>
      </c>
      <c r="M46" s="8">
        <f t="shared" si="53"/>
        <v>1</v>
      </c>
      <c r="N46" s="8">
        <f t="shared" si="53"/>
        <v>1</v>
      </c>
      <c r="O46" s="8">
        <f t="shared" si="53"/>
        <v>1</v>
      </c>
      <c r="P46" s="8">
        <f t="shared" si="53"/>
        <v>1</v>
      </c>
      <c r="Q46" s="10">
        <f aca="true" t="shared" si="54" ref="Q46:V46">ROUND($B$46*K46,2)</f>
        <v>0.4</v>
      </c>
      <c r="R46" s="10">
        <f t="shared" si="54"/>
        <v>0.4</v>
      </c>
      <c r="S46" s="10">
        <f t="shared" si="54"/>
        <v>0.4</v>
      </c>
      <c r="T46" s="10">
        <f t="shared" si="54"/>
        <v>0.4</v>
      </c>
      <c r="U46" s="10">
        <f t="shared" si="54"/>
        <v>0.4</v>
      </c>
      <c r="V46" s="10">
        <f t="shared" si="54"/>
        <v>0.4</v>
      </c>
    </row>
    <row r="47" spans="1:22" ht="51">
      <c r="A47" s="1" t="s">
        <v>52</v>
      </c>
      <c r="B47" s="4">
        <v>0.1</v>
      </c>
      <c r="C47" s="22" t="s">
        <v>4</v>
      </c>
      <c r="D47" s="22">
        <v>4</v>
      </c>
      <c r="E47" s="22">
        <v>4</v>
      </c>
      <c r="F47" s="22">
        <v>2</v>
      </c>
      <c r="G47" s="22">
        <v>3</v>
      </c>
      <c r="H47" s="22">
        <v>1</v>
      </c>
      <c r="I47" s="22">
        <v>1</v>
      </c>
      <c r="J47" s="22">
        <v>1</v>
      </c>
      <c r="K47" s="8">
        <f aca="true" t="shared" si="55" ref="K47:P47">ROUND(E47/$D$47,2)</f>
        <v>1</v>
      </c>
      <c r="L47" s="8">
        <f t="shared" si="55"/>
        <v>0.5</v>
      </c>
      <c r="M47" s="8">
        <f t="shared" si="55"/>
        <v>0.75</v>
      </c>
      <c r="N47" s="8">
        <f t="shared" si="55"/>
        <v>0.25</v>
      </c>
      <c r="O47" s="8">
        <f t="shared" si="55"/>
        <v>0.25</v>
      </c>
      <c r="P47" s="8">
        <f t="shared" si="55"/>
        <v>0.25</v>
      </c>
      <c r="Q47" s="10">
        <f aca="true" t="shared" si="56" ref="Q47:V47">ROUND($B$47*K47,2)</f>
        <v>0.1</v>
      </c>
      <c r="R47" s="10">
        <f t="shared" si="56"/>
        <v>0.05</v>
      </c>
      <c r="S47" s="10">
        <f t="shared" si="56"/>
        <v>0.08</v>
      </c>
      <c r="T47" s="10">
        <f t="shared" si="56"/>
        <v>0.03</v>
      </c>
      <c r="U47" s="10">
        <f t="shared" si="56"/>
        <v>0.03</v>
      </c>
      <c r="V47" s="10">
        <f t="shared" si="56"/>
        <v>0.03</v>
      </c>
    </row>
    <row r="48" spans="1:22" ht="39.75" customHeight="1">
      <c r="A48" s="1" t="s">
        <v>53</v>
      </c>
      <c r="B48" s="4">
        <v>0.1</v>
      </c>
      <c r="C48" s="22" t="s">
        <v>6</v>
      </c>
      <c r="D48" s="22">
        <v>1.5</v>
      </c>
      <c r="E48" s="22">
        <v>0</v>
      </c>
      <c r="F48" s="22">
        <v>1.5</v>
      </c>
      <c r="G48" s="22">
        <v>0</v>
      </c>
      <c r="H48" s="22">
        <v>0</v>
      </c>
      <c r="I48" s="22">
        <v>0</v>
      </c>
      <c r="J48" s="22">
        <v>0</v>
      </c>
      <c r="K48" s="8">
        <f aca="true" t="shared" si="57" ref="K48:P48">ROUND(E48/$D$48,2)</f>
        <v>0</v>
      </c>
      <c r="L48" s="8">
        <f t="shared" si="57"/>
        <v>1</v>
      </c>
      <c r="M48" s="8">
        <f t="shared" si="57"/>
        <v>0</v>
      </c>
      <c r="N48" s="8">
        <f t="shared" si="57"/>
        <v>0</v>
      </c>
      <c r="O48" s="8">
        <f t="shared" si="57"/>
        <v>0</v>
      </c>
      <c r="P48" s="8">
        <f t="shared" si="57"/>
        <v>0</v>
      </c>
      <c r="Q48" s="10">
        <f aca="true" t="shared" si="58" ref="Q48:V48">ROUND($B$48*K48,2)</f>
        <v>0</v>
      </c>
      <c r="R48" s="10">
        <f t="shared" si="58"/>
        <v>0.1</v>
      </c>
      <c r="S48" s="10">
        <f t="shared" si="58"/>
        <v>0</v>
      </c>
      <c r="T48" s="10">
        <f t="shared" si="58"/>
        <v>0</v>
      </c>
      <c r="U48" s="10">
        <f t="shared" si="58"/>
        <v>0</v>
      </c>
      <c r="V48" s="10">
        <f t="shared" si="58"/>
        <v>0</v>
      </c>
    </row>
    <row r="49" spans="1:22" ht="13.5">
      <c r="A49" s="14" t="s">
        <v>31</v>
      </c>
      <c r="B49" s="15">
        <f>SUM(B45:B48)</f>
        <v>1</v>
      </c>
      <c r="C49" s="16"/>
      <c r="D49" s="17"/>
      <c r="E49" s="17"/>
      <c r="F49" s="17"/>
      <c r="G49" s="17"/>
      <c r="H49" s="17"/>
      <c r="I49" s="17"/>
      <c r="J49" s="17"/>
      <c r="K49" s="15"/>
      <c r="L49" s="15"/>
      <c r="M49" s="15"/>
      <c r="N49" s="15"/>
      <c r="O49" s="15"/>
      <c r="P49" s="15"/>
      <c r="Q49" s="15">
        <f aca="true" t="shared" si="59" ref="Q49:V49">SUM(Q45:Q48)</f>
        <v>0.85</v>
      </c>
      <c r="R49" s="15">
        <f t="shared" si="59"/>
        <v>0.88</v>
      </c>
      <c r="S49" s="15">
        <f t="shared" si="59"/>
        <v>0.6</v>
      </c>
      <c r="T49" s="15">
        <f t="shared" si="59"/>
        <v>0.8300000000000001</v>
      </c>
      <c r="U49" s="15">
        <f t="shared" si="59"/>
        <v>0.65</v>
      </c>
      <c r="V49" s="15">
        <f t="shared" si="59"/>
        <v>0.65</v>
      </c>
    </row>
    <row r="50" spans="1:22" ht="21.75" customHeight="1">
      <c r="A50" s="77" t="s">
        <v>123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</row>
    <row r="51" spans="1:22" ht="51.75" customHeight="1">
      <c r="A51" s="2" t="s">
        <v>54</v>
      </c>
      <c r="B51" s="6">
        <v>0.45</v>
      </c>
      <c r="C51" s="23" t="s">
        <v>6</v>
      </c>
      <c r="D51" s="62">
        <v>156.595</v>
      </c>
      <c r="E51" s="62">
        <v>0</v>
      </c>
      <c r="F51" s="63">
        <v>0</v>
      </c>
      <c r="G51" s="63">
        <v>156.595</v>
      </c>
      <c r="H51" s="63">
        <v>156.595</v>
      </c>
      <c r="I51" s="63">
        <v>156.595</v>
      </c>
      <c r="J51" s="63">
        <v>156.595</v>
      </c>
      <c r="K51" s="59">
        <f aca="true" t="shared" si="60" ref="K51:P51">ROUND(E51/$D$51,2)</f>
        <v>0</v>
      </c>
      <c r="L51" s="59">
        <f t="shared" si="60"/>
        <v>0</v>
      </c>
      <c r="M51" s="59">
        <f t="shared" si="60"/>
        <v>1</v>
      </c>
      <c r="N51" s="59">
        <f t="shared" si="60"/>
        <v>1</v>
      </c>
      <c r="O51" s="59">
        <f t="shared" si="60"/>
        <v>1</v>
      </c>
      <c r="P51" s="59">
        <f t="shared" si="60"/>
        <v>1</v>
      </c>
      <c r="Q51" s="60">
        <f aca="true" t="shared" si="61" ref="Q51:V51">ROUND($B$51*K51,2)</f>
        <v>0</v>
      </c>
      <c r="R51" s="60">
        <f t="shared" si="61"/>
        <v>0</v>
      </c>
      <c r="S51" s="60">
        <f t="shared" si="61"/>
        <v>0.45</v>
      </c>
      <c r="T51" s="60">
        <f t="shared" si="61"/>
        <v>0.45</v>
      </c>
      <c r="U51" s="60">
        <f t="shared" si="61"/>
        <v>0.45</v>
      </c>
      <c r="V51" s="60">
        <f t="shared" si="61"/>
        <v>0.45</v>
      </c>
    </row>
    <row r="52" spans="1:22" ht="38.25">
      <c r="A52" s="1" t="s">
        <v>55</v>
      </c>
      <c r="B52" s="4">
        <v>0.15</v>
      </c>
      <c r="C52" s="22" t="s">
        <v>2</v>
      </c>
      <c r="D52" s="22">
        <v>163.3</v>
      </c>
      <c r="E52" s="24">
        <v>163.3</v>
      </c>
      <c r="F52" s="24">
        <v>163.3</v>
      </c>
      <c r="G52" s="24">
        <v>0</v>
      </c>
      <c r="H52" s="24">
        <v>0</v>
      </c>
      <c r="I52" s="24">
        <v>0</v>
      </c>
      <c r="J52" s="24">
        <v>0</v>
      </c>
      <c r="K52" s="8">
        <f aca="true" t="shared" si="62" ref="K52:P52">ROUND(E52/$D$52,2)</f>
        <v>1</v>
      </c>
      <c r="L52" s="8">
        <f t="shared" si="62"/>
        <v>1</v>
      </c>
      <c r="M52" s="8">
        <f t="shared" si="62"/>
        <v>0</v>
      </c>
      <c r="N52" s="8">
        <f t="shared" si="62"/>
        <v>0</v>
      </c>
      <c r="O52" s="8">
        <f t="shared" si="62"/>
        <v>0</v>
      </c>
      <c r="P52" s="8">
        <f t="shared" si="62"/>
        <v>0</v>
      </c>
      <c r="Q52" s="10">
        <f aca="true" t="shared" si="63" ref="Q52:V52">ROUND($B$52*K52,2)</f>
        <v>0.15</v>
      </c>
      <c r="R52" s="10">
        <f t="shared" si="63"/>
        <v>0.15</v>
      </c>
      <c r="S52" s="10">
        <f t="shared" si="63"/>
        <v>0</v>
      </c>
      <c r="T52" s="10">
        <f t="shared" si="63"/>
        <v>0</v>
      </c>
      <c r="U52" s="10">
        <f t="shared" si="63"/>
        <v>0</v>
      </c>
      <c r="V52" s="10">
        <f t="shared" si="63"/>
        <v>0</v>
      </c>
    </row>
    <row r="53" spans="1:22" ht="38.25">
      <c r="A53" s="1" t="s">
        <v>56</v>
      </c>
      <c r="B53" s="4">
        <v>0.15</v>
      </c>
      <c r="C53" s="22" t="s">
        <v>2</v>
      </c>
      <c r="D53" s="22">
        <v>49.2</v>
      </c>
      <c r="E53" s="22">
        <v>49.2</v>
      </c>
      <c r="F53" s="22">
        <v>49.2</v>
      </c>
      <c r="G53" s="24">
        <v>0</v>
      </c>
      <c r="H53" s="24">
        <v>0</v>
      </c>
      <c r="I53" s="24">
        <v>0</v>
      </c>
      <c r="J53" s="24">
        <v>0</v>
      </c>
      <c r="K53" s="8">
        <f aca="true" t="shared" si="64" ref="K53:P53">ROUND(E53/$D$53,2)</f>
        <v>1</v>
      </c>
      <c r="L53" s="8">
        <f t="shared" si="64"/>
        <v>1</v>
      </c>
      <c r="M53" s="8">
        <f t="shared" si="64"/>
        <v>0</v>
      </c>
      <c r="N53" s="8">
        <f t="shared" si="64"/>
        <v>0</v>
      </c>
      <c r="O53" s="8">
        <f t="shared" si="64"/>
        <v>0</v>
      </c>
      <c r="P53" s="8">
        <f t="shared" si="64"/>
        <v>0</v>
      </c>
      <c r="Q53" s="10">
        <f aca="true" t="shared" si="65" ref="Q53:V53">ROUND($B$53*K53,2)</f>
        <v>0.15</v>
      </c>
      <c r="R53" s="10">
        <f t="shared" si="65"/>
        <v>0.15</v>
      </c>
      <c r="S53" s="10">
        <f t="shared" si="65"/>
        <v>0</v>
      </c>
      <c r="T53" s="10">
        <f t="shared" si="65"/>
        <v>0</v>
      </c>
      <c r="U53" s="10">
        <f t="shared" si="65"/>
        <v>0</v>
      </c>
      <c r="V53" s="10">
        <f t="shared" si="65"/>
        <v>0</v>
      </c>
    </row>
    <row r="54" spans="1:22" ht="38.25">
      <c r="A54" s="1" t="s">
        <v>57</v>
      </c>
      <c r="B54" s="4">
        <v>0.15</v>
      </c>
      <c r="C54" s="22" t="s">
        <v>2</v>
      </c>
      <c r="D54" s="22">
        <v>166</v>
      </c>
      <c r="E54" s="22">
        <v>166</v>
      </c>
      <c r="F54" s="22">
        <v>166</v>
      </c>
      <c r="G54" s="24">
        <v>0</v>
      </c>
      <c r="H54" s="24">
        <v>0</v>
      </c>
      <c r="I54" s="24">
        <v>0</v>
      </c>
      <c r="J54" s="24">
        <v>0</v>
      </c>
      <c r="K54" s="8">
        <f aca="true" t="shared" si="66" ref="K54:P54">ROUND(E54/$D$54,2)</f>
        <v>1</v>
      </c>
      <c r="L54" s="8">
        <f t="shared" si="66"/>
        <v>1</v>
      </c>
      <c r="M54" s="8">
        <f t="shared" si="66"/>
        <v>0</v>
      </c>
      <c r="N54" s="8">
        <f t="shared" si="66"/>
        <v>0</v>
      </c>
      <c r="O54" s="8">
        <f t="shared" si="66"/>
        <v>0</v>
      </c>
      <c r="P54" s="8">
        <f t="shared" si="66"/>
        <v>0</v>
      </c>
      <c r="Q54" s="10">
        <f aca="true" t="shared" si="67" ref="Q54:V54">ROUND($B$54*K54,2)</f>
        <v>0.15</v>
      </c>
      <c r="R54" s="10">
        <f t="shared" si="67"/>
        <v>0.15</v>
      </c>
      <c r="S54" s="10">
        <f t="shared" si="67"/>
        <v>0</v>
      </c>
      <c r="T54" s="10">
        <f t="shared" si="67"/>
        <v>0</v>
      </c>
      <c r="U54" s="10">
        <f t="shared" si="67"/>
        <v>0</v>
      </c>
      <c r="V54" s="10">
        <f t="shared" si="67"/>
        <v>0</v>
      </c>
    </row>
    <row r="55" spans="1:22" ht="51">
      <c r="A55" s="1" t="s">
        <v>58</v>
      </c>
      <c r="B55" s="4">
        <v>0.05</v>
      </c>
      <c r="C55" s="22" t="s">
        <v>13</v>
      </c>
      <c r="D55" s="64">
        <v>22394</v>
      </c>
      <c r="E55" s="64">
        <v>14572</v>
      </c>
      <c r="F55" s="64">
        <v>22394</v>
      </c>
      <c r="G55" s="64">
        <v>14572</v>
      </c>
      <c r="H55" s="64">
        <v>14572</v>
      </c>
      <c r="I55" s="64">
        <v>14572</v>
      </c>
      <c r="J55" s="64">
        <v>14572</v>
      </c>
      <c r="K55" s="8">
        <f aca="true" t="shared" si="68" ref="K55:P55">ROUND(E55/$D$55,2)</f>
        <v>0.65</v>
      </c>
      <c r="L55" s="8">
        <f t="shared" si="68"/>
        <v>1</v>
      </c>
      <c r="M55" s="8">
        <f t="shared" si="68"/>
        <v>0.65</v>
      </c>
      <c r="N55" s="8">
        <f t="shared" si="68"/>
        <v>0.65</v>
      </c>
      <c r="O55" s="8">
        <f t="shared" si="68"/>
        <v>0.65</v>
      </c>
      <c r="P55" s="8">
        <f t="shared" si="68"/>
        <v>0.65</v>
      </c>
      <c r="Q55" s="10">
        <f aca="true" t="shared" si="69" ref="Q55:V55">ROUND($B$55*K55,2)</f>
        <v>0.03</v>
      </c>
      <c r="R55" s="10">
        <f t="shared" si="69"/>
        <v>0.05</v>
      </c>
      <c r="S55" s="10">
        <f t="shared" si="69"/>
        <v>0.03</v>
      </c>
      <c r="T55" s="10">
        <f t="shared" si="69"/>
        <v>0.03</v>
      </c>
      <c r="U55" s="10">
        <f t="shared" si="69"/>
        <v>0.03</v>
      </c>
      <c r="V55" s="10">
        <f t="shared" si="69"/>
        <v>0.03</v>
      </c>
    </row>
    <row r="56" spans="1:22" ht="63.75">
      <c r="A56" s="1" t="s">
        <v>88</v>
      </c>
      <c r="B56" s="4">
        <v>0.05</v>
      </c>
      <c r="C56" s="22" t="s">
        <v>4</v>
      </c>
      <c r="D56" s="64">
        <v>1</v>
      </c>
      <c r="E56" s="64">
        <v>0</v>
      </c>
      <c r="F56" s="64">
        <v>0</v>
      </c>
      <c r="G56" s="64">
        <v>1</v>
      </c>
      <c r="H56" s="64">
        <v>0</v>
      </c>
      <c r="I56" s="64">
        <v>0</v>
      </c>
      <c r="J56" s="64">
        <v>0</v>
      </c>
      <c r="K56" s="8">
        <f aca="true" t="shared" si="70" ref="K56:P56">ROUND(E56/$D$56,2)</f>
        <v>0</v>
      </c>
      <c r="L56" s="8">
        <f t="shared" si="70"/>
        <v>0</v>
      </c>
      <c r="M56" s="8">
        <f t="shared" si="70"/>
        <v>1</v>
      </c>
      <c r="N56" s="8">
        <f t="shared" si="70"/>
        <v>0</v>
      </c>
      <c r="O56" s="8">
        <f t="shared" si="70"/>
        <v>0</v>
      </c>
      <c r="P56" s="8">
        <f t="shared" si="70"/>
        <v>0</v>
      </c>
      <c r="Q56" s="10">
        <f aca="true" t="shared" si="71" ref="Q56:V56">ROUND($B$56*K56,2)</f>
        <v>0</v>
      </c>
      <c r="R56" s="10">
        <f t="shared" si="71"/>
        <v>0</v>
      </c>
      <c r="S56" s="10">
        <f t="shared" si="71"/>
        <v>0.05</v>
      </c>
      <c r="T56" s="10">
        <f t="shared" si="71"/>
        <v>0</v>
      </c>
      <c r="U56" s="10">
        <f t="shared" si="71"/>
        <v>0</v>
      </c>
      <c r="V56" s="10">
        <f t="shared" si="71"/>
        <v>0</v>
      </c>
    </row>
    <row r="57" spans="1:22" ht="13.5">
      <c r="A57" s="14" t="s">
        <v>31</v>
      </c>
      <c r="B57" s="15">
        <f>SUM(B51:B56)</f>
        <v>1</v>
      </c>
      <c r="C57" s="16"/>
      <c r="D57" s="17"/>
      <c r="E57" s="17"/>
      <c r="F57" s="17"/>
      <c r="G57" s="17"/>
      <c r="H57" s="17"/>
      <c r="I57" s="17"/>
      <c r="J57" s="17"/>
      <c r="K57" s="15"/>
      <c r="L57" s="15"/>
      <c r="M57" s="15"/>
      <c r="N57" s="15"/>
      <c r="O57" s="15"/>
      <c r="P57" s="15"/>
      <c r="Q57" s="15">
        <f aca="true" t="shared" si="72" ref="Q57:V57">SUM(Q51:Q56)</f>
        <v>0.48</v>
      </c>
      <c r="R57" s="15">
        <f t="shared" si="72"/>
        <v>0.49999999999999994</v>
      </c>
      <c r="S57" s="15">
        <f t="shared" si="72"/>
        <v>0.53</v>
      </c>
      <c r="T57" s="15">
        <f t="shared" si="72"/>
        <v>0.48</v>
      </c>
      <c r="U57" s="15">
        <f t="shared" si="72"/>
        <v>0.48</v>
      </c>
      <c r="V57" s="15">
        <f t="shared" si="72"/>
        <v>0.48</v>
      </c>
    </row>
    <row r="58" spans="1:22" ht="17.25" customHeight="1">
      <c r="A58" s="77" t="s">
        <v>124</v>
      </c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</row>
    <row r="59" spans="1:22" ht="45" customHeight="1">
      <c r="A59" s="1" t="s">
        <v>59</v>
      </c>
      <c r="B59" s="6">
        <v>0.4</v>
      </c>
      <c r="C59" s="22" t="s">
        <v>4</v>
      </c>
      <c r="D59" s="23">
        <v>13</v>
      </c>
      <c r="E59" s="23">
        <v>12</v>
      </c>
      <c r="F59" s="23">
        <v>12</v>
      </c>
      <c r="G59" s="23">
        <v>12</v>
      </c>
      <c r="H59" s="23">
        <v>13</v>
      </c>
      <c r="I59" s="23">
        <v>13</v>
      </c>
      <c r="J59" s="23">
        <v>13</v>
      </c>
      <c r="K59" s="59">
        <f aca="true" t="shared" si="73" ref="K59:P59">ROUND(E59/$D$59,2)</f>
        <v>0.92</v>
      </c>
      <c r="L59" s="59">
        <f t="shared" si="73"/>
        <v>0.92</v>
      </c>
      <c r="M59" s="59">
        <f t="shared" si="73"/>
        <v>0.92</v>
      </c>
      <c r="N59" s="59">
        <f t="shared" si="73"/>
        <v>1</v>
      </c>
      <c r="O59" s="59">
        <f t="shared" si="73"/>
        <v>1</v>
      </c>
      <c r="P59" s="59">
        <f t="shared" si="73"/>
        <v>1</v>
      </c>
      <c r="Q59" s="60">
        <f aca="true" t="shared" si="74" ref="Q59:V59">ROUND($B$59*K59,2)</f>
        <v>0.37</v>
      </c>
      <c r="R59" s="60">
        <f t="shared" si="74"/>
        <v>0.37</v>
      </c>
      <c r="S59" s="60">
        <f t="shared" si="74"/>
        <v>0.37</v>
      </c>
      <c r="T59" s="60">
        <f t="shared" si="74"/>
        <v>0.4</v>
      </c>
      <c r="U59" s="60">
        <f t="shared" si="74"/>
        <v>0.4</v>
      </c>
      <c r="V59" s="60">
        <f t="shared" si="74"/>
        <v>0.4</v>
      </c>
    </row>
    <row r="60" spans="1:22" ht="39.75" customHeight="1">
      <c r="A60" s="1" t="s">
        <v>90</v>
      </c>
      <c r="B60" s="4">
        <v>0.1</v>
      </c>
      <c r="C60" s="22" t="s">
        <v>4</v>
      </c>
      <c r="D60" s="22">
        <v>448</v>
      </c>
      <c r="E60" s="22">
        <v>250</v>
      </c>
      <c r="F60" s="22">
        <v>448</v>
      </c>
      <c r="G60" s="22">
        <v>412</v>
      </c>
      <c r="H60" s="22">
        <v>412</v>
      </c>
      <c r="I60" s="22">
        <v>412</v>
      </c>
      <c r="J60" s="22">
        <v>412</v>
      </c>
      <c r="K60" s="8">
        <f aca="true" t="shared" si="75" ref="K60:P60">ROUND(E60/$D$60,2)</f>
        <v>0.56</v>
      </c>
      <c r="L60" s="8">
        <f t="shared" si="75"/>
        <v>1</v>
      </c>
      <c r="M60" s="8">
        <f t="shared" si="75"/>
        <v>0.92</v>
      </c>
      <c r="N60" s="8">
        <f t="shared" si="75"/>
        <v>0.92</v>
      </c>
      <c r="O60" s="8">
        <f t="shared" si="75"/>
        <v>0.92</v>
      </c>
      <c r="P60" s="8">
        <f t="shared" si="75"/>
        <v>0.92</v>
      </c>
      <c r="Q60" s="10">
        <f aca="true" t="shared" si="76" ref="Q60:V60">ROUND($B$60*K60,2)</f>
        <v>0.06</v>
      </c>
      <c r="R60" s="10">
        <f t="shared" si="76"/>
        <v>0.1</v>
      </c>
      <c r="S60" s="10">
        <f t="shared" si="76"/>
        <v>0.09</v>
      </c>
      <c r="T60" s="10">
        <f t="shared" si="76"/>
        <v>0.09</v>
      </c>
      <c r="U60" s="10">
        <f t="shared" si="76"/>
        <v>0.09</v>
      </c>
      <c r="V60" s="10">
        <f t="shared" si="76"/>
        <v>0.09</v>
      </c>
    </row>
    <row r="61" spans="1:22" ht="43.5" customHeight="1">
      <c r="A61" s="1" t="s">
        <v>91</v>
      </c>
      <c r="B61" s="4">
        <v>0.05</v>
      </c>
      <c r="C61" s="22" t="s">
        <v>89</v>
      </c>
      <c r="D61" s="22">
        <v>286.3</v>
      </c>
      <c r="E61" s="22">
        <v>0</v>
      </c>
      <c r="F61" s="22">
        <v>0</v>
      </c>
      <c r="G61" s="22">
        <v>286.3</v>
      </c>
      <c r="H61" s="22">
        <v>0</v>
      </c>
      <c r="I61" s="22">
        <v>0</v>
      </c>
      <c r="J61" s="22">
        <v>0</v>
      </c>
      <c r="K61" s="8">
        <f aca="true" t="shared" si="77" ref="K61:P61">ROUND(E61/$D$61,2)</f>
        <v>0</v>
      </c>
      <c r="L61" s="8">
        <f t="shared" si="77"/>
        <v>0</v>
      </c>
      <c r="M61" s="8">
        <f t="shared" si="77"/>
        <v>1</v>
      </c>
      <c r="N61" s="8">
        <f t="shared" si="77"/>
        <v>0</v>
      </c>
      <c r="O61" s="8">
        <f t="shared" si="77"/>
        <v>0</v>
      </c>
      <c r="P61" s="8">
        <f t="shared" si="77"/>
        <v>0</v>
      </c>
      <c r="Q61" s="10">
        <f aca="true" t="shared" si="78" ref="Q61:V61">ROUND($B$61*K61,2)</f>
        <v>0</v>
      </c>
      <c r="R61" s="10">
        <f t="shared" si="78"/>
        <v>0</v>
      </c>
      <c r="S61" s="10">
        <f t="shared" si="78"/>
        <v>0.05</v>
      </c>
      <c r="T61" s="10">
        <f t="shared" si="78"/>
        <v>0</v>
      </c>
      <c r="U61" s="10">
        <f t="shared" si="78"/>
        <v>0</v>
      </c>
      <c r="V61" s="10">
        <f t="shared" si="78"/>
        <v>0</v>
      </c>
    </row>
    <row r="62" spans="1:22" ht="51">
      <c r="A62" s="1" t="s">
        <v>92</v>
      </c>
      <c r="B62" s="4">
        <v>0.3</v>
      </c>
      <c r="C62" s="22" t="s">
        <v>4</v>
      </c>
      <c r="D62" s="22">
        <v>138</v>
      </c>
      <c r="E62" s="22">
        <v>0</v>
      </c>
      <c r="F62" s="22">
        <v>0</v>
      </c>
      <c r="G62" s="22">
        <v>138</v>
      </c>
      <c r="H62" s="22">
        <v>0</v>
      </c>
      <c r="I62" s="22">
        <v>0</v>
      </c>
      <c r="J62" s="22">
        <v>0</v>
      </c>
      <c r="K62" s="8">
        <f aca="true" t="shared" si="79" ref="K62:P62">ROUND(E62/$D$62,2)</f>
        <v>0</v>
      </c>
      <c r="L62" s="8">
        <f t="shared" si="79"/>
        <v>0</v>
      </c>
      <c r="M62" s="8">
        <f t="shared" si="79"/>
        <v>1</v>
      </c>
      <c r="N62" s="8">
        <f t="shared" si="79"/>
        <v>0</v>
      </c>
      <c r="O62" s="8">
        <f t="shared" si="79"/>
        <v>0</v>
      </c>
      <c r="P62" s="8">
        <f t="shared" si="79"/>
        <v>0</v>
      </c>
      <c r="Q62" s="10">
        <f aca="true" t="shared" si="80" ref="Q62:V62">ROUND($B$62*K62,2)</f>
        <v>0</v>
      </c>
      <c r="R62" s="10">
        <f t="shared" si="80"/>
        <v>0</v>
      </c>
      <c r="S62" s="10">
        <f t="shared" si="80"/>
        <v>0.3</v>
      </c>
      <c r="T62" s="10">
        <f t="shared" si="80"/>
        <v>0</v>
      </c>
      <c r="U62" s="10">
        <f t="shared" si="80"/>
        <v>0</v>
      </c>
      <c r="V62" s="10">
        <f t="shared" si="80"/>
        <v>0</v>
      </c>
    </row>
    <row r="63" spans="1:22" ht="38.25">
      <c r="A63" s="1" t="s">
        <v>93</v>
      </c>
      <c r="B63" s="4">
        <v>0.05</v>
      </c>
      <c r="C63" s="22" t="s">
        <v>4</v>
      </c>
      <c r="D63" s="22">
        <v>1</v>
      </c>
      <c r="E63" s="22">
        <v>0</v>
      </c>
      <c r="F63" s="22">
        <v>0</v>
      </c>
      <c r="G63" s="22">
        <v>1</v>
      </c>
      <c r="H63" s="22">
        <v>0</v>
      </c>
      <c r="I63" s="22">
        <v>0</v>
      </c>
      <c r="J63" s="22">
        <v>0</v>
      </c>
      <c r="K63" s="8">
        <f aca="true" t="shared" si="81" ref="K63:P63">ROUND(E63/$D$63,2)</f>
        <v>0</v>
      </c>
      <c r="L63" s="8">
        <f t="shared" si="81"/>
        <v>0</v>
      </c>
      <c r="M63" s="8">
        <f t="shared" si="81"/>
        <v>1</v>
      </c>
      <c r="N63" s="8">
        <f t="shared" si="81"/>
        <v>0</v>
      </c>
      <c r="O63" s="8">
        <f t="shared" si="81"/>
        <v>0</v>
      </c>
      <c r="P63" s="8">
        <f t="shared" si="81"/>
        <v>0</v>
      </c>
      <c r="Q63" s="10">
        <f aca="true" t="shared" si="82" ref="Q63:V63">ROUND($B$63*K63,2)</f>
        <v>0</v>
      </c>
      <c r="R63" s="10">
        <f t="shared" si="82"/>
        <v>0</v>
      </c>
      <c r="S63" s="10">
        <f t="shared" si="82"/>
        <v>0.05</v>
      </c>
      <c r="T63" s="10">
        <f t="shared" si="82"/>
        <v>0</v>
      </c>
      <c r="U63" s="10">
        <f t="shared" si="82"/>
        <v>0</v>
      </c>
      <c r="V63" s="10">
        <f t="shared" si="82"/>
        <v>0</v>
      </c>
    </row>
    <row r="64" spans="1:22" ht="38.25">
      <c r="A64" s="1" t="s">
        <v>94</v>
      </c>
      <c r="B64" s="4">
        <v>0.05</v>
      </c>
      <c r="C64" s="22" t="s">
        <v>4</v>
      </c>
      <c r="D64" s="22">
        <v>2</v>
      </c>
      <c r="E64" s="22">
        <v>0</v>
      </c>
      <c r="F64" s="22">
        <v>0</v>
      </c>
      <c r="G64" s="22">
        <v>2</v>
      </c>
      <c r="H64" s="22">
        <v>0</v>
      </c>
      <c r="I64" s="22">
        <v>0</v>
      </c>
      <c r="J64" s="22">
        <v>0</v>
      </c>
      <c r="K64" s="8">
        <f aca="true" t="shared" si="83" ref="K64:P64">ROUND(E64/$D$64,2)</f>
        <v>0</v>
      </c>
      <c r="L64" s="8">
        <f t="shared" si="83"/>
        <v>0</v>
      </c>
      <c r="M64" s="8">
        <f t="shared" si="83"/>
        <v>1</v>
      </c>
      <c r="N64" s="8">
        <f t="shared" si="83"/>
        <v>0</v>
      </c>
      <c r="O64" s="8">
        <f t="shared" si="83"/>
        <v>0</v>
      </c>
      <c r="P64" s="8">
        <f t="shared" si="83"/>
        <v>0</v>
      </c>
      <c r="Q64" s="10">
        <f aca="true" t="shared" si="84" ref="Q64:V64">ROUND($B$64*K64,2)</f>
        <v>0</v>
      </c>
      <c r="R64" s="10">
        <f t="shared" si="84"/>
        <v>0</v>
      </c>
      <c r="S64" s="10">
        <f t="shared" si="84"/>
        <v>0.05</v>
      </c>
      <c r="T64" s="10">
        <f t="shared" si="84"/>
        <v>0</v>
      </c>
      <c r="U64" s="10">
        <f t="shared" si="84"/>
        <v>0</v>
      </c>
      <c r="V64" s="10">
        <f t="shared" si="84"/>
        <v>0</v>
      </c>
    </row>
    <row r="65" spans="1:22" ht="51">
      <c r="A65" s="65" t="s">
        <v>95</v>
      </c>
      <c r="B65" s="4">
        <v>0.05</v>
      </c>
      <c r="C65" s="22" t="s">
        <v>4</v>
      </c>
      <c r="D65" s="22">
        <v>1</v>
      </c>
      <c r="E65" s="22">
        <v>0</v>
      </c>
      <c r="F65" s="22">
        <v>0</v>
      </c>
      <c r="G65" s="22">
        <v>1</v>
      </c>
      <c r="H65" s="22">
        <v>0</v>
      </c>
      <c r="I65" s="22">
        <v>0</v>
      </c>
      <c r="J65" s="22">
        <v>0</v>
      </c>
      <c r="K65" s="8">
        <f aca="true" t="shared" si="85" ref="K65:P65">ROUND(E65/$D$65,2)</f>
        <v>0</v>
      </c>
      <c r="L65" s="8">
        <f t="shared" si="85"/>
        <v>0</v>
      </c>
      <c r="M65" s="8">
        <f t="shared" si="85"/>
        <v>1</v>
      </c>
      <c r="N65" s="8">
        <f t="shared" si="85"/>
        <v>0</v>
      </c>
      <c r="O65" s="8">
        <f t="shared" si="85"/>
        <v>0</v>
      </c>
      <c r="P65" s="8">
        <f t="shared" si="85"/>
        <v>0</v>
      </c>
      <c r="Q65" s="10">
        <f aca="true" t="shared" si="86" ref="Q65:V65">ROUND($B$65*K65,2)</f>
        <v>0</v>
      </c>
      <c r="R65" s="10">
        <f t="shared" si="86"/>
        <v>0</v>
      </c>
      <c r="S65" s="10">
        <f t="shared" si="86"/>
        <v>0.05</v>
      </c>
      <c r="T65" s="10">
        <f t="shared" si="86"/>
        <v>0</v>
      </c>
      <c r="U65" s="10">
        <f t="shared" si="86"/>
        <v>0</v>
      </c>
      <c r="V65" s="10">
        <f t="shared" si="86"/>
        <v>0</v>
      </c>
    </row>
    <row r="66" spans="1:22" ht="13.5">
      <c r="A66" s="14" t="s">
        <v>31</v>
      </c>
      <c r="B66" s="15">
        <f>SUM(B58:B65)</f>
        <v>1.0000000000000002</v>
      </c>
      <c r="C66" s="16"/>
      <c r="D66" s="17"/>
      <c r="E66" s="17"/>
      <c r="F66" s="17"/>
      <c r="G66" s="17"/>
      <c r="H66" s="17"/>
      <c r="I66" s="17"/>
      <c r="J66" s="17"/>
      <c r="K66" s="15"/>
      <c r="L66" s="15"/>
      <c r="M66" s="15"/>
      <c r="N66" s="15"/>
      <c r="O66" s="15"/>
      <c r="P66" s="15"/>
      <c r="Q66" s="15">
        <f aca="true" t="shared" si="87" ref="Q66:V66">SUM(Q58:Q65)</f>
        <v>0.43</v>
      </c>
      <c r="R66" s="15">
        <f t="shared" si="87"/>
        <v>0.47</v>
      </c>
      <c r="S66" s="15">
        <f t="shared" si="87"/>
        <v>0.9600000000000002</v>
      </c>
      <c r="T66" s="15">
        <f t="shared" si="87"/>
        <v>0.49</v>
      </c>
      <c r="U66" s="15">
        <f t="shared" si="87"/>
        <v>0.49</v>
      </c>
      <c r="V66" s="15">
        <f t="shared" si="87"/>
        <v>0.49</v>
      </c>
    </row>
    <row r="67" spans="1:22" ht="18" customHeight="1">
      <c r="A67" s="75" t="s">
        <v>125</v>
      </c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</row>
    <row r="68" spans="1:22" ht="30.75" customHeight="1">
      <c r="A68" s="77" t="s">
        <v>126</v>
      </c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</row>
    <row r="69" spans="1:22" ht="63.75">
      <c r="A69" s="2" t="s">
        <v>60</v>
      </c>
      <c r="B69" s="6">
        <v>0.4</v>
      </c>
      <c r="C69" s="23" t="s">
        <v>2</v>
      </c>
      <c r="D69" s="23">
        <v>66</v>
      </c>
      <c r="E69" s="23">
        <v>53.5</v>
      </c>
      <c r="F69" s="23">
        <v>39.8</v>
      </c>
      <c r="G69" s="23">
        <v>66</v>
      </c>
      <c r="H69" s="23">
        <v>37.5</v>
      </c>
      <c r="I69" s="23">
        <v>37.5</v>
      </c>
      <c r="J69" s="23">
        <v>37.5</v>
      </c>
      <c r="K69" s="59">
        <f aca="true" t="shared" si="88" ref="K69:P69">ROUND(E69/$D$69,2)</f>
        <v>0.81</v>
      </c>
      <c r="L69" s="59">
        <f t="shared" si="88"/>
        <v>0.6</v>
      </c>
      <c r="M69" s="59">
        <f t="shared" si="88"/>
        <v>1</v>
      </c>
      <c r="N69" s="59">
        <f t="shared" si="88"/>
        <v>0.57</v>
      </c>
      <c r="O69" s="59">
        <f t="shared" si="88"/>
        <v>0.57</v>
      </c>
      <c r="P69" s="59">
        <f t="shared" si="88"/>
        <v>0.57</v>
      </c>
      <c r="Q69" s="60">
        <f aca="true" t="shared" si="89" ref="Q69:V69">ROUND($B$69*K69,2)</f>
        <v>0.32</v>
      </c>
      <c r="R69" s="60">
        <f t="shared" si="89"/>
        <v>0.24</v>
      </c>
      <c r="S69" s="60">
        <f t="shared" si="89"/>
        <v>0.4</v>
      </c>
      <c r="T69" s="60">
        <f t="shared" si="89"/>
        <v>0.23</v>
      </c>
      <c r="U69" s="60">
        <f t="shared" si="89"/>
        <v>0.23</v>
      </c>
      <c r="V69" s="60">
        <f t="shared" si="89"/>
        <v>0.23</v>
      </c>
    </row>
    <row r="70" spans="1:22" ht="42.75" customHeight="1">
      <c r="A70" s="1" t="s">
        <v>61</v>
      </c>
      <c r="B70" s="4">
        <v>0.4</v>
      </c>
      <c r="C70" s="22" t="s">
        <v>4</v>
      </c>
      <c r="D70" s="22">
        <v>16</v>
      </c>
      <c r="E70" s="22">
        <v>0</v>
      </c>
      <c r="F70" s="22">
        <v>16</v>
      </c>
      <c r="G70" s="22">
        <v>14</v>
      </c>
      <c r="H70" s="22">
        <v>15</v>
      </c>
      <c r="I70" s="22">
        <v>15</v>
      </c>
      <c r="J70" s="22">
        <v>15</v>
      </c>
      <c r="K70" s="8">
        <f aca="true" t="shared" si="90" ref="K70:P70">ROUND(E70/$D$70,2)</f>
        <v>0</v>
      </c>
      <c r="L70" s="8">
        <f t="shared" si="90"/>
        <v>1</v>
      </c>
      <c r="M70" s="8">
        <f t="shared" si="90"/>
        <v>0.88</v>
      </c>
      <c r="N70" s="8">
        <f t="shared" si="90"/>
        <v>0.94</v>
      </c>
      <c r="O70" s="8">
        <f t="shared" si="90"/>
        <v>0.94</v>
      </c>
      <c r="P70" s="8">
        <f t="shared" si="90"/>
        <v>0.94</v>
      </c>
      <c r="Q70" s="10">
        <f aca="true" t="shared" si="91" ref="Q70:V70">ROUND($B$70*K70,2)</f>
        <v>0</v>
      </c>
      <c r="R70" s="10">
        <f t="shared" si="91"/>
        <v>0.4</v>
      </c>
      <c r="S70" s="10">
        <f t="shared" si="91"/>
        <v>0.35</v>
      </c>
      <c r="T70" s="10">
        <f t="shared" si="91"/>
        <v>0.38</v>
      </c>
      <c r="U70" s="10">
        <f t="shared" si="91"/>
        <v>0.38</v>
      </c>
      <c r="V70" s="10">
        <f t="shared" si="91"/>
        <v>0.38</v>
      </c>
    </row>
    <row r="71" spans="1:22" ht="132" customHeight="1">
      <c r="A71" s="1" t="s">
        <v>96</v>
      </c>
      <c r="B71" s="4">
        <v>0.2</v>
      </c>
      <c r="C71" s="22" t="s">
        <v>2</v>
      </c>
      <c r="D71" s="22">
        <v>5.1</v>
      </c>
      <c r="E71" s="22">
        <v>0</v>
      </c>
      <c r="F71" s="22">
        <v>0</v>
      </c>
      <c r="G71" s="22">
        <v>5.1</v>
      </c>
      <c r="H71" s="22">
        <v>0</v>
      </c>
      <c r="I71" s="22">
        <v>0</v>
      </c>
      <c r="J71" s="22">
        <v>0</v>
      </c>
      <c r="K71" s="8">
        <f aca="true" t="shared" si="92" ref="K71:P71">ROUND(E71/$D$71,2)</f>
        <v>0</v>
      </c>
      <c r="L71" s="8">
        <f t="shared" si="92"/>
        <v>0</v>
      </c>
      <c r="M71" s="8">
        <f t="shared" si="92"/>
        <v>1</v>
      </c>
      <c r="N71" s="8">
        <f t="shared" si="92"/>
        <v>0</v>
      </c>
      <c r="O71" s="8">
        <f t="shared" si="92"/>
        <v>0</v>
      </c>
      <c r="P71" s="8">
        <f t="shared" si="92"/>
        <v>0</v>
      </c>
      <c r="Q71" s="10">
        <f aca="true" t="shared" si="93" ref="Q71:V71">ROUND($B$71*K71,2)</f>
        <v>0</v>
      </c>
      <c r="R71" s="10">
        <f t="shared" si="93"/>
        <v>0</v>
      </c>
      <c r="S71" s="10">
        <f t="shared" si="93"/>
        <v>0.2</v>
      </c>
      <c r="T71" s="10">
        <f t="shared" si="93"/>
        <v>0</v>
      </c>
      <c r="U71" s="10">
        <f t="shared" si="93"/>
        <v>0</v>
      </c>
      <c r="V71" s="10">
        <f t="shared" si="93"/>
        <v>0</v>
      </c>
    </row>
    <row r="72" spans="1:22" ht="13.5">
      <c r="A72" s="14" t="s">
        <v>31</v>
      </c>
      <c r="B72" s="15">
        <f>SUM(B68:B71)</f>
        <v>1</v>
      </c>
      <c r="C72" s="16"/>
      <c r="D72" s="17"/>
      <c r="E72" s="17"/>
      <c r="F72" s="17"/>
      <c r="G72" s="17"/>
      <c r="H72" s="17"/>
      <c r="I72" s="17"/>
      <c r="J72" s="17"/>
      <c r="K72" s="15"/>
      <c r="L72" s="15"/>
      <c r="M72" s="15"/>
      <c r="N72" s="15"/>
      <c r="O72" s="15"/>
      <c r="P72" s="15"/>
      <c r="Q72" s="15">
        <f aca="true" t="shared" si="94" ref="Q72:V72">SUM(Q68:Q71)</f>
        <v>0.32</v>
      </c>
      <c r="R72" s="15">
        <f t="shared" si="94"/>
        <v>0.64</v>
      </c>
      <c r="S72" s="15">
        <f t="shared" si="94"/>
        <v>0.95</v>
      </c>
      <c r="T72" s="15">
        <f t="shared" si="94"/>
        <v>0.61</v>
      </c>
      <c r="U72" s="15">
        <f t="shared" si="94"/>
        <v>0.61</v>
      </c>
      <c r="V72" s="15">
        <f t="shared" si="94"/>
        <v>0.61</v>
      </c>
    </row>
    <row r="73" spans="1:22" ht="27" customHeight="1">
      <c r="A73" s="68" t="s">
        <v>127</v>
      </c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70"/>
    </row>
    <row r="74" spans="1:22" ht="39.75" customHeight="1">
      <c r="A74" s="67" t="s">
        <v>128</v>
      </c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</row>
    <row r="75" spans="1:22" ht="64.5" customHeight="1">
      <c r="A75" s="33" t="s">
        <v>97</v>
      </c>
      <c r="B75" s="27">
        <v>0.2</v>
      </c>
      <c r="C75" s="26" t="s">
        <v>14</v>
      </c>
      <c r="D75" s="66">
        <v>56000</v>
      </c>
      <c r="E75" s="66">
        <v>54800</v>
      </c>
      <c r="F75" s="66">
        <v>55000</v>
      </c>
      <c r="G75" s="66">
        <v>56000</v>
      </c>
      <c r="H75" s="66">
        <v>56000</v>
      </c>
      <c r="I75" s="66">
        <v>56000</v>
      </c>
      <c r="J75" s="66">
        <v>56000</v>
      </c>
      <c r="K75" s="59">
        <f aca="true" t="shared" si="95" ref="K75:P75">ROUND(E75/$D$75,2)</f>
        <v>0.98</v>
      </c>
      <c r="L75" s="59">
        <f t="shared" si="95"/>
        <v>0.98</v>
      </c>
      <c r="M75" s="59">
        <f t="shared" si="95"/>
        <v>1</v>
      </c>
      <c r="N75" s="59">
        <f t="shared" si="95"/>
        <v>1</v>
      </c>
      <c r="O75" s="59">
        <f t="shared" si="95"/>
        <v>1</v>
      </c>
      <c r="P75" s="59">
        <f t="shared" si="95"/>
        <v>1</v>
      </c>
      <c r="Q75" s="60">
        <f aca="true" t="shared" si="96" ref="Q75:V75">ROUND($B$75*K75,2)</f>
        <v>0.2</v>
      </c>
      <c r="R75" s="60">
        <f t="shared" si="96"/>
        <v>0.2</v>
      </c>
      <c r="S75" s="60">
        <f t="shared" si="96"/>
        <v>0.2</v>
      </c>
      <c r="T75" s="60">
        <f t="shared" si="96"/>
        <v>0.2</v>
      </c>
      <c r="U75" s="60">
        <f t="shared" si="96"/>
        <v>0.2</v>
      </c>
      <c r="V75" s="60">
        <f t="shared" si="96"/>
        <v>0.2</v>
      </c>
    </row>
    <row r="76" spans="1:22" ht="53.25" customHeight="1">
      <c r="A76" s="32" t="s">
        <v>98</v>
      </c>
      <c r="B76" s="18">
        <v>0.1</v>
      </c>
      <c r="C76" s="19" t="s">
        <v>14</v>
      </c>
      <c r="D76" s="19">
        <v>645</v>
      </c>
      <c r="E76" s="19">
        <v>635</v>
      </c>
      <c r="F76" s="19">
        <v>640</v>
      </c>
      <c r="G76" s="19">
        <v>645</v>
      </c>
      <c r="H76" s="19">
        <v>645</v>
      </c>
      <c r="I76" s="19">
        <v>645</v>
      </c>
      <c r="J76" s="19">
        <v>645</v>
      </c>
      <c r="K76" s="8">
        <f aca="true" t="shared" si="97" ref="K76:P76">ROUND(E76/$D$76,2)</f>
        <v>0.98</v>
      </c>
      <c r="L76" s="8">
        <f t="shared" si="97"/>
        <v>0.99</v>
      </c>
      <c r="M76" s="8">
        <f t="shared" si="97"/>
        <v>1</v>
      </c>
      <c r="N76" s="8">
        <f t="shared" si="97"/>
        <v>1</v>
      </c>
      <c r="O76" s="8">
        <f t="shared" si="97"/>
        <v>1</v>
      </c>
      <c r="P76" s="8">
        <f t="shared" si="97"/>
        <v>1</v>
      </c>
      <c r="Q76" s="10">
        <f aca="true" t="shared" si="98" ref="Q76:V76">ROUND($B$76*K76,2)</f>
        <v>0.1</v>
      </c>
      <c r="R76" s="10">
        <f t="shared" si="98"/>
        <v>0.1</v>
      </c>
      <c r="S76" s="10">
        <f t="shared" si="98"/>
        <v>0.1</v>
      </c>
      <c r="T76" s="10">
        <f t="shared" si="98"/>
        <v>0.1</v>
      </c>
      <c r="U76" s="10">
        <f t="shared" si="98"/>
        <v>0.1</v>
      </c>
      <c r="V76" s="10">
        <f t="shared" si="98"/>
        <v>0.1</v>
      </c>
    </row>
    <row r="77" spans="1:22" ht="55.5" customHeight="1">
      <c r="A77" s="32" t="s">
        <v>99</v>
      </c>
      <c r="B77" s="18">
        <v>0.1</v>
      </c>
      <c r="C77" s="25" t="s">
        <v>15</v>
      </c>
      <c r="D77" s="19">
        <v>6</v>
      </c>
      <c r="E77" s="19">
        <v>4</v>
      </c>
      <c r="F77" s="19">
        <v>6</v>
      </c>
      <c r="G77" s="19">
        <v>6</v>
      </c>
      <c r="H77" s="19">
        <v>6</v>
      </c>
      <c r="I77" s="19">
        <v>6</v>
      </c>
      <c r="J77" s="19">
        <v>6</v>
      </c>
      <c r="K77" s="8">
        <f aca="true" t="shared" si="99" ref="K77:P77">ROUND(E77/$D$77,2)</f>
        <v>0.67</v>
      </c>
      <c r="L77" s="8">
        <f t="shared" si="99"/>
        <v>1</v>
      </c>
      <c r="M77" s="8">
        <f t="shared" si="99"/>
        <v>1</v>
      </c>
      <c r="N77" s="8">
        <f t="shared" si="99"/>
        <v>1</v>
      </c>
      <c r="O77" s="8">
        <f t="shared" si="99"/>
        <v>1</v>
      </c>
      <c r="P77" s="8">
        <f t="shared" si="99"/>
        <v>1</v>
      </c>
      <c r="Q77" s="10">
        <f aca="true" t="shared" si="100" ref="Q77:V77">ROUND($B$77*K77,2)</f>
        <v>0.07</v>
      </c>
      <c r="R77" s="10">
        <f t="shared" si="100"/>
        <v>0.1</v>
      </c>
      <c r="S77" s="10">
        <f t="shared" si="100"/>
        <v>0.1</v>
      </c>
      <c r="T77" s="10">
        <f t="shared" si="100"/>
        <v>0.1</v>
      </c>
      <c r="U77" s="10">
        <f t="shared" si="100"/>
        <v>0.1</v>
      </c>
      <c r="V77" s="10">
        <f t="shared" si="100"/>
        <v>0.1</v>
      </c>
    </row>
    <row r="78" spans="1:22" ht="63.75">
      <c r="A78" s="32" t="s">
        <v>100</v>
      </c>
      <c r="B78" s="18">
        <v>0.15</v>
      </c>
      <c r="C78" s="25" t="s">
        <v>16</v>
      </c>
      <c r="D78" s="19">
        <v>3</v>
      </c>
      <c r="E78" s="19">
        <v>2</v>
      </c>
      <c r="F78" s="19">
        <v>2</v>
      </c>
      <c r="G78" s="19">
        <v>3</v>
      </c>
      <c r="H78" s="19">
        <v>3</v>
      </c>
      <c r="I78" s="19">
        <v>3</v>
      </c>
      <c r="J78" s="19">
        <v>3</v>
      </c>
      <c r="K78" s="8">
        <f aca="true" t="shared" si="101" ref="K78:P78">ROUND(E78/$D$78,2)</f>
        <v>0.67</v>
      </c>
      <c r="L78" s="8">
        <f t="shared" si="101"/>
        <v>0.67</v>
      </c>
      <c r="M78" s="8">
        <f t="shared" si="101"/>
        <v>1</v>
      </c>
      <c r="N78" s="8">
        <f t="shared" si="101"/>
        <v>1</v>
      </c>
      <c r="O78" s="8">
        <f t="shared" si="101"/>
        <v>1</v>
      </c>
      <c r="P78" s="8">
        <f t="shared" si="101"/>
        <v>1</v>
      </c>
      <c r="Q78" s="10">
        <f aca="true" t="shared" si="102" ref="Q78:V78">ROUND($B$78*K78,2)</f>
        <v>0.1</v>
      </c>
      <c r="R78" s="10">
        <f t="shared" si="102"/>
        <v>0.1</v>
      </c>
      <c r="S78" s="10">
        <f t="shared" si="102"/>
        <v>0.15</v>
      </c>
      <c r="T78" s="10">
        <f t="shared" si="102"/>
        <v>0.15</v>
      </c>
      <c r="U78" s="10">
        <f t="shared" si="102"/>
        <v>0.15</v>
      </c>
      <c r="V78" s="10">
        <f t="shared" si="102"/>
        <v>0.15</v>
      </c>
    </row>
    <row r="79" spans="1:22" ht="63.75">
      <c r="A79" s="32" t="s">
        <v>101</v>
      </c>
      <c r="B79" s="18">
        <v>0.15</v>
      </c>
      <c r="C79" s="25" t="s">
        <v>17</v>
      </c>
      <c r="D79" s="19">
        <v>160</v>
      </c>
      <c r="E79" s="19">
        <v>150</v>
      </c>
      <c r="F79" s="19">
        <v>155</v>
      </c>
      <c r="G79" s="19">
        <v>160</v>
      </c>
      <c r="H79" s="19">
        <v>160</v>
      </c>
      <c r="I79" s="19">
        <v>160</v>
      </c>
      <c r="J79" s="19">
        <v>160</v>
      </c>
      <c r="K79" s="8">
        <f aca="true" t="shared" si="103" ref="K79:P79">ROUND(E79/$D$79,2)</f>
        <v>0.94</v>
      </c>
      <c r="L79" s="8">
        <f t="shared" si="103"/>
        <v>0.97</v>
      </c>
      <c r="M79" s="8">
        <f t="shared" si="103"/>
        <v>1</v>
      </c>
      <c r="N79" s="8">
        <f t="shared" si="103"/>
        <v>1</v>
      </c>
      <c r="O79" s="8">
        <f t="shared" si="103"/>
        <v>1</v>
      </c>
      <c r="P79" s="8">
        <f t="shared" si="103"/>
        <v>1</v>
      </c>
      <c r="Q79" s="10">
        <f aca="true" t="shared" si="104" ref="Q79:V79">ROUND($B$79*K79,2)</f>
        <v>0.14</v>
      </c>
      <c r="R79" s="10">
        <f t="shared" si="104"/>
        <v>0.15</v>
      </c>
      <c r="S79" s="10">
        <f t="shared" si="104"/>
        <v>0.15</v>
      </c>
      <c r="T79" s="10">
        <f t="shared" si="104"/>
        <v>0.15</v>
      </c>
      <c r="U79" s="10">
        <f t="shared" si="104"/>
        <v>0.15</v>
      </c>
      <c r="V79" s="10">
        <f t="shared" si="104"/>
        <v>0.15</v>
      </c>
    </row>
    <row r="80" spans="1:22" ht="51">
      <c r="A80" s="32" t="s">
        <v>102</v>
      </c>
      <c r="B80" s="28">
        <v>0.1</v>
      </c>
      <c r="C80" s="18" t="s">
        <v>4</v>
      </c>
      <c r="D80" s="19">
        <v>2</v>
      </c>
      <c r="E80" s="19">
        <v>0</v>
      </c>
      <c r="F80" s="19">
        <v>2</v>
      </c>
      <c r="G80" s="19">
        <v>2</v>
      </c>
      <c r="H80" s="19">
        <v>2</v>
      </c>
      <c r="I80" s="19">
        <v>2</v>
      </c>
      <c r="J80" s="19">
        <v>2</v>
      </c>
      <c r="K80" s="8">
        <f aca="true" t="shared" si="105" ref="K80:P80">ROUND(E80/$D$80,2)</f>
        <v>0</v>
      </c>
      <c r="L80" s="8">
        <f t="shared" si="105"/>
        <v>1</v>
      </c>
      <c r="M80" s="8">
        <f t="shared" si="105"/>
        <v>1</v>
      </c>
      <c r="N80" s="8">
        <f t="shared" si="105"/>
        <v>1</v>
      </c>
      <c r="O80" s="8">
        <f t="shared" si="105"/>
        <v>1</v>
      </c>
      <c r="P80" s="8">
        <f t="shared" si="105"/>
        <v>1</v>
      </c>
      <c r="Q80" s="10">
        <f aca="true" t="shared" si="106" ref="Q80:V80">ROUND($B$80*K80,2)</f>
        <v>0</v>
      </c>
      <c r="R80" s="10">
        <f t="shared" si="106"/>
        <v>0.1</v>
      </c>
      <c r="S80" s="10">
        <f t="shared" si="106"/>
        <v>0.1</v>
      </c>
      <c r="T80" s="10">
        <f t="shared" si="106"/>
        <v>0.1</v>
      </c>
      <c r="U80" s="10">
        <f t="shared" si="106"/>
        <v>0.1</v>
      </c>
      <c r="V80" s="10">
        <f t="shared" si="106"/>
        <v>0.1</v>
      </c>
    </row>
    <row r="81" spans="1:22" ht="38.25">
      <c r="A81" s="32" t="s">
        <v>103</v>
      </c>
      <c r="B81" s="29">
        <v>0.1</v>
      </c>
      <c r="C81" s="18" t="s">
        <v>11</v>
      </c>
      <c r="D81" s="19">
        <v>25.03</v>
      </c>
      <c r="E81" s="19">
        <v>0</v>
      </c>
      <c r="F81" s="19">
        <v>18.3</v>
      </c>
      <c r="G81" s="19">
        <v>25.03</v>
      </c>
      <c r="H81" s="19">
        <v>18.3</v>
      </c>
      <c r="I81" s="19">
        <v>18.3</v>
      </c>
      <c r="J81" s="19">
        <v>18.3</v>
      </c>
      <c r="K81" s="8">
        <f aca="true" t="shared" si="107" ref="K81:P81">ROUND(E81/$D$81,2)</f>
        <v>0</v>
      </c>
      <c r="L81" s="8">
        <f t="shared" si="107"/>
        <v>0.73</v>
      </c>
      <c r="M81" s="8">
        <f t="shared" si="107"/>
        <v>1</v>
      </c>
      <c r="N81" s="8">
        <f t="shared" si="107"/>
        <v>0.73</v>
      </c>
      <c r="O81" s="8">
        <f t="shared" si="107"/>
        <v>0.73</v>
      </c>
      <c r="P81" s="8">
        <f t="shared" si="107"/>
        <v>0.73</v>
      </c>
      <c r="Q81" s="10">
        <f aca="true" t="shared" si="108" ref="Q81:V81">ROUND($B$81*K81,2)</f>
        <v>0</v>
      </c>
      <c r="R81" s="10">
        <f t="shared" si="108"/>
        <v>0.07</v>
      </c>
      <c r="S81" s="10">
        <f t="shared" si="108"/>
        <v>0.1</v>
      </c>
      <c r="T81" s="10">
        <f t="shared" si="108"/>
        <v>0.07</v>
      </c>
      <c r="U81" s="10">
        <f t="shared" si="108"/>
        <v>0.07</v>
      </c>
      <c r="V81" s="10">
        <f t="shared" si="108"/>
        <v>0.07</v>
      </c>
    </row>
    <row r="82" spans="1:22" ht="38.25">
      <c r="A82" s="32" t="s">
        <v>104</v>
      </c>
      <c r="B82" s="28">
        <v>0.1</v>
      </c>
      <c r="C82" s="18" t="s">
        <v>2</v>
      </c>
      <c r="D82" s="19">
        <v>27.5</v>
      </c>
      <c r="E82" s="19">
        <v>0</v>
      </c>
      <c r="F82" s="19">
        <v>27.5</v>
      </c>
      <c r="G82" s="19">
        <v>27.5</v>
      </c>
      <c r="H82" s="19">
        <v>27.5</v>
      </c>
      <c r="I82" s="19">
        <v>27.5</v>
      </c>
      <c r="J82" s="19">
        <v>27.5</v>
      </c>
      <c r="K82" s="8">
        <f aca="true" t="shared" si="109" ref="K82:P82">ROUND(E82/$D$82,2)</f>
        <v>0</v>
      </c>
      <c r="L82" s="8">
        <f t="shared" si="109"/>
        <v>1</v>
      </c>
      <c r="M82" s="8">
        <f t="shared" si="109"/>
        <v>1</v>
      </c>
      <c r="N82" s="8">
        <f t="shared" si="109"/>
        <v>1</v>
      </c>
      <c r="O82" s="8">
        <f t="shared" si="109"/>
        <v>1</v>
      </c>
      <c r="P82" s="8">
        <f t="shared" si="109"/>
        <v>1</v>
      </c>
      <c r="Q82" s="10">
        <f aca="true" t="shared" si="110" ref="Q82:V82">ROUND($B$82*K82,2)</f>
        <v>0</v>
      </c>
      <c r="R82" s="10">
        <f t="shared" si="110"/>
        <v>0.1</v>
      </c>
      <c r="S82" s="10">
        <f t="shared" si="110"/>
        <v>0.1</v>
      </c>
      <c r="T82" s="10">
        <f t="shared" si="110"/>
        <v>0.1</v>
      </c>
      <c r="U82" s="10">
        <f t="shared" si="110"/>
        <v>0.1</v>
      </c>
      <c r="V82" s="10">
        <f t="shared" si="110"/>
        <v>0.1</v>
      </c>
    </row>
    <row r="83" spans="1:22" ht="13.5">
      <c r="A83" s="14" t="s">
        <v>31</v>
      </c>
      <c r="B83" s="15">
        <f>SUM(B75:B82)</f>
        <v>1</v>
      </c>
      <c r="C83" s="16"/>
      <c r="D83" s="17"/>
      <c r="E83" s="17"/>
      <c r="F83" s="17"/>
      <c r="G83" s="17"/>
      <c r="H83" s="17"/>
      <c r="I83" s="17"/>
      <c r="J83" s="17"/>
      <c r="K83" s="15"/>
      <c r="L83" s="15"/>
      <c r="M83" s="15"/>
      <c r="N83" s="15"/>
      <c r="O83" s="15"/>
      <c r="P83" s="15"/>
      <c r="Q83" s="15">
        <f aca="true" t="shared" si="111" ref="Q83:V83">SUM(Q75:Q82)</f>
        <v>0.6100000000000001</v>
      </c>
      <c r="R83" s="15">
        <f t="shared" si="111"/>
        <v>0.92</v>
      </c>
      <c r="S83" s="15">
        <f t="shared" si="111"/>
        <v>1</v>
      </c>
      <c r="T83" s="15">
        <f t="shared" si="111"/>
        <v>0.9700000000000001</v>
      </c>
      <c r="U83" s="15">
        <f t="shared" si="111"/>
        <v>0.9700000000000001</v>
      </c>
      <c r="V83" s="15">
        <f t="shared" si="111"/>
        <v>0.9700000000000001</v>
      </c>
    </row>
    <row r="84" spans="1:22" ht="19.5" customHeight="1">
      <c r="A84" s="67" t="s">
        <v>129</v>
      </c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</row>
    <row r="85" spans="1:22" ht="76.5">
      <c r="A85" s="33" t="s">
        <v>105</v>
      </c>
      <c r="B85" s="30">
        <v>0.8</v>
      </c>
      <c r="C85" s="26" t="s">
        <v>18</v>
      </c>
      <c r="D85" s="26">
        <v>2080</v>
      </c>
      <c r="E85" s="26">
        <v>2080</v>
      </c>
      <c r="F85" s="26">
        <v>2080</v>
      </c>
      <c r="G85" s="26">
        <v>2080</v>
      </c>
      <c r="H85" s="26">
        <v>2080</v>
      </c>
      <c r="I85" s="26">
        <v>2080</v>
      </c>
      <c r="J85" s="26">
        <v>2080</v>
      </c>
      <c r="K85" s="59">
        <f aca="true" t="shared" si="112" ref="K85:P85">ROUND(E85/$D$85,2)</f>
        <v>1</v>
      </c>
      <c r="L85" s="59">
        <f t="shared" si="112"/>
        <v>1</v>
      </c>
      <c r="M85" s="59">
        <f t="shared" si="112"/>
        <v>1</v>
      </c>
      <c r="N85" s="59">
        <f t="shared" si="112"/>
        <v>1</v>
      </c>
      <c r="O85" s="59">
        <f t="shared" si="112"/>
        <v>1</v>
      </c>
      <c r="P85" s="59">
        <f t="shared" si="112"/>
        <v>1</v>
      </c>
      <c r="Q85" s="60">
        <f aca="true" t="shared" si="113" ref="Q85:V85">ROUND($B$85*K85,2)</f>
        <v>0.8</v>
      </c>
      <c r="R85" s="60">
        <f t="shared" si="113"/>
        <v>0.8</v>
      </c>
      <c r="S85" s="60">
        <f t="shared" si="113"/>
        <v>0.8</v>
      </c>
      <c r="T85" s="60">
        <f t="shared" si="113"/>
        <v>0.8</v>
      </c>
      <c r="U85" s="60">
        <f t="shared" si="113"/>
        <v>0.8</v>
      </c>
      <c r="V85" s="60">
        <f t="shared" si="113"/>
        <v>0.8</v>
      </c>
    </row>
    <row r="86" spans="1:22" ht="63.75">
      <c r="A86" s="33" t="s">
        <v>107</v>
      </c>
      <c r="B86" s="30">
        <v>0.2</v>
      </c>
      <c r="C86" s="26" t="s">
        <v>4</v>
      </c>
      <c r="D86" s="26">
        <v>1</v>
      </c>
      <c r="E86" s="26">
        <v>0</v>
      </c>
      <c r="F86" s="26">
        <v>0</v>
      </c>
      <c r="G86" s="26">
        <v>1</v>
      </c>
      <c r="H86" s="26">
        <v>0</v>
      </c>
      <c r="I86" s="26">
        <v>0</v>
      </c>
      <c r="J86" s="26">
        <v>0</v>
      </c>
      <c r="K86" s="59">
        <f aca="true" t="shared" si="114" ref="K86:P86">ROUND(E86/$D$86,2)</f>
        <v>0</v>
      </c>
      <c r="L86" s="59">
        <f t="shared" si="114"/>
        <v>0</v>
      </c>
      <c r="M86" s="59">
        <f t="shared" si="114"/>
        <v>1</v>
      </c>
      <c r="N86" s="59">
        <f t="shared" si="114"/>
        <v>0</v>
      </c>
      <c r="O86" s="59">
        <f t="shared" si="114"/>
        <v>0</v>
      </c>
      <c r="P86" s="59">
        <f t="shared" si="114"/>
        <v>0</v>
      </c>
      <c r="Q86" s="60">
        <f aca="true" t="shared" si="115" ref="Q86:V86">ROUND($B$86*K86,2)</f>
        <v>0</v>
      </c>
      <c r="R86" s="60">
        <f t="shared" si="115"/>
        <v>0</v>
      </c>
      <c r="S86" s="60">
        <f t="shared" si="115"/>
        <v>0.2</v>
      </c>
      <c r="T86" s="60">
        <f t="shared" si="115"/>
        <v>0</v>
      </c>
      <c r="U86" s="60">
        <f t="shared" si="115"/>
        <v>0</v>
      </c>
      <c r="V86" s="60">
        <f t="shared" si="115"/>
        <v>0</v>
      </c>
    </row>
    <row r="87" spans="1:22" ht="13.5">
      <c r="A87" s="14" t="s">
        <v>31</v>
      </c>
      <c r="B87" s="15">
        <f>SUM(B85:B85)</f>
        <v>0.8</v>
      </c>
      <c r="C87" s="16"/>
      <c r="D87" s="17"/>
      <c r="E87" s="17"/>
      <c r="F87" s="17"/>
      <c r="G87" s="17"/>
      <c r="H87" s="17"/>
      <c r="I87" s="17"/>
      <c r="J87" s="17"/>
      <c r="K87" s="15"/>
      <c r="L87" s="15"/>
      <c r="M87" s="15"/>
      <c r="N87" s="15"/>
      <c r="O87" s="15"/>
      <c r="P87" s="15"/>
      <c r="Q87" s="15">
        <f aca="true" t="shared" si="116" ref="Q87:V87">SUM(Q85:Q86)</f>
        <v>0.8</v>
      </c>
      <c r="R87" s="15">
        <f t="shared" si="116"/>
        <v>0.8</v>
      </c>
      <c r="S87" s="15">
        <f t="shared" si="116"/>
        <v>1</v>
      </c>
      <c r="T87" s="15">
        <f t="shared" si="116"/>
        <v>0.8</v>
      </c>
      <c r="U87" s="15">
        <f t="shared" si="116"/>
        <v>0.8</v>
      </c>
      <c r="V87" s="15">
        <f t="shared" si="116"/>
        <v>0.8</v>
      </c>
    </row>
    <row r="88" spans="1:22" ht="32.25" customHeight="1">
      <c r="A88" s="67" t="s">
        <v>130</v>
      </c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</row>
    <row r="89" spans="1:22" ht="68.25" customHeight="1">
      <c r="A89" s="33" t="s">
        <v>106</v>
      </c>
      <c r="B89" s="30">
        <v>1</v>
      </c>
      <c r="C89" s="26" t="s">
        <v>19</v>
      </c>
      <c r="D89" s="26">
        <v>76</v>
      </c>
      <c r="E89" s="26">
        <v>0</v>
      </c>
      <c r="F89" s="26">
        <v>0</v>
      </c>
      <c r="G89" s="26">
        <v>68</v>
      </c>
      <c r="H89" s="26">
        <v>70</v>
      </c>
      <c r="I89" s="26">
        <v>76</v>
      </c>
      <c r="J89" s="26">
        <v>76</v>
      </c>
      <c r="K89" s="59">
        <f aca="true" t="shared" si="117" ref="K89:P89">ROUND(E89/$D$89,2)</f>
        <v>0</v>
      </c>
      <c r="L89" s="59">
        <f t="shared" si="117"/>
        <v>0</v>
      </c>
      <c r="M89" s="59">
        <f t="shared" si="117"/>
        <v>0.89</v>
      </c>
      <c r="N89" s="59">
        <f t="shared" si="117"/>
        <v>0.92</v>
      </c>
      <c r="O89" s="59">
        <f t="shared" si="117"/>
        <v>1</v>
      </c>
      <c r="P89" s="59">
        <f t="shared" si="117"/>
        <v>1</v>
      </c>
      <c r="Q89" s="60">
        <f>ROUND($B$89*K89,2)</f>
        <v>0</v>
      </c>
      <c r="R89" s="60">
        <f>ROUND($B$85*L89,2)</f>
        <v>0</v>
      </c>
      <c r="S89" s="60">
        <f>ROUND($B$85*M89,2)</f>
        <v>0.71</v>
      </c>
      <c r="T89" s="60">
        <f>ROUND($B$85*N89,2)</f>
        <v>0.74</v>
      </c>
      <c r="U89" s="60">
        <f>ROUND($B$85*O89,2)</f>
        <v>0.8</v>
      </c>
      <c r="V89" s="60">
        <f>ROUND($B$85*P89,2)</f>
        <v>0.8</v>
      </c>
    </row>
    <row r="90" spans="1:22" ht="13.5">
      <c r="A90" s="14" t="s">
        <v>31</v>
      </c>
      <c r="B90" s="15">
        <f>SUM(B89:B89)</f>
        <v>1</v>
      </c>
      <c r="C90" s="16"/>
      <c r="D90" s="17"/>
      <c r="E90" s="17"/>
      <c r="F90" s="17"/>
      <c r="G90" s="17"/>
      <c r="H90" s="17"/>
      <c r="I90" s="17"/>
      <c r="J90" s="17"/>
      <c r="K90" s="15"/>
      <c r="L90" s="15"/>
      <c r="M90" s="15"/>
      <c r="N90" s="15"/>
      <c r="O90" s="15"/>
      <c r="P90" s="15"/>
      <c r="Q90" s="15">
        <f aca="true" t="shared" si="118" ref="Q90:V90">SUM(Q89:Q89)</f>
        <v>0</v>
      </c>
      <c r="R90" s="15">
        <f t="shared" si="118"/>
        <v>0</v>
      </c>
      <c r="S90" s="15">
        <f t="shared" si="118"/>
        <v>0.71</v>
      </c>
      <c r="T90" s="15">
        <f t="shared" si="118"/>
        <v>0.74</v>
      </c>
      <c r="U90" s="15">
        <f t="shared" si="118"/>
        <v>0.8</v>
      </c>
      <c r="V90" s="15">
        <f t="shared" si="118"/>
        <v>0.8</v>
      </c>
    </row>
    <row r="91" spans="1:14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</sheetData>
  <sheetProtection/>
  <mergeCells count="28">
    <mergeCell ref="A68:V68"/>
    <mergeCell ref="A74:V74"/>
    <mergeCell ref="A36:V36"/>
    <mergeCell ref="A43:V43"/>
    <mergeCell ref="A44:V44"/>
    <mergeCell ref="A50:V50"/>
    <mergeCell ref="A58:V58"/>
    <mergeCell ref="A67:V67"/>
    <mergeCell ref="M1:U1"/>
    <mergeCell ref="H1:I1"/>
    <mergeCell ref="C6:C7"/>
    <mergeCell ref="A6:A7"/>
    <mergeCell ref="D6:D7"/>
    <mergeCell ref="A23:V23"/>
    <mergeCell ref="A2:U2"/>
    <mergeCell ref="A3:U3"/>
    <mergeCell ref="A4:U4"/>
    <mergeCell ref="B6:B7"/>
    <mergeCell ref="A88:V88"/>
    <mergeCell ref="A73:V73"/>
    <mergeCell ref="E6:J6"/>
    <mergeCell ref="K6:P6"/>
    <mergeCell ref="Q6:V6"/>
    <mergeCell ref="A9:V9"/>
    <mergeCell ref="A10:V10"/>
    <mergeCell ref="A15:V15"/>
    <mergeCell ref="A84:V84"/>
    <mergeCell ref="A29:V29"/>
  </mergeCells>
  <printOptions/>
  <pageMargins left="0.7480314960629921" right="0.7480314960629921" top="0.984251968503937" bottom="0.984251968503937" header="0.5118110236220472" footer="0.5118110236220472"/>
  <pageSetup fitToHeight="15" fitToWidth="1" horizontalDpi="600" verticalDpi="600" orientation="landscape" paperSize="9" scale="85" r:id="rId1"/>
  <rowBreaks count="1" manualBreakCount="1"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9"/>
  <sheetViews>
    <sheetView zoomScalePageLayoutView="0" workbookViewId="0" topLeftCell="A14">
      <selection activeCell="A10" sqref="A10:D10"/>
    </sheetView>
  </sheetViews>
  <sheetFormatPr defaultColWidth="9.140625" defaultRowHeight="12.75"/>
  <cols>
    <col min="1" max="1" width="26.7109375" style="7" customWidth="1"/>
    <col min="2" max="2" width="11.57421875" style="7" customWidth="1"/>
    <col min="3" max="3" width="9.7109375" style="7" customWidth="1"/>
    <col min="4" max="4" width="10.7109375" style="7" customWidth="1"/>
    <col min="5" max="5" width="5.421875" style="7" customWidth="1"/>
    <col min="6" max="6" width="6.8515625" style="7" customWidth="1"/>
    <col min="7" max="10" width="5.421875" style="7" customWidth="1"/>
    <col min="11" max="21" width="5.00390625" style="7" customWidth="1"/>
    <col min="22" max="22" width="5.7109375" style="7" customWidth="1"/>
    <col min="23" max="16384" width="9.140625" style="7" customWidth="1"/>
  </cols>
  <sheetData>
    <row r="1" spans="8:21" s="3" customFormat="1" ht="18" customHeight="1">
      <c r="H1" s="78"/>
      <c r="I1" s="78"/>
      <c r="J1" s="57"/>
      <c r="O1" s="78" t="s">
        <v>71</v>
      </c>
      <c r="P1" s="78"/>
      <c r="Q1" s="78"/>
      <c r="R1" s="78"/>
      <c r="S1" s="78"/>
      <c r="T1" s="78"/>
      <c r="U1" s="78"/>
    </row>
    <row r="2" spans="1:21" ht="16.5" customHeight="1">
      <c r="A2" s="81" t="s">
        <v>64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</row>
    <row r="3" spans="1:21" ht="18" customHeight="1">
      <c r="A3" s="81" t="s">
        <v>32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</row>
    <row r="4" spans="1:21" ht="30.75" customHeight="1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</row>
    <row r="5" spans="1:22" ht="27" customHeight="1">
      <c r="A5" s="79" t="s">
        <v>0</v>
      </c>
      <c r="B5" s="79" t="s">
        <v>21</v>
      </c>
      <c r="C5" s="79" t="s">
        <v>1</v>
      </c>
      <c r="D5" s="79" t="s">
        <v>22</v>
      </c>
      <c r="E5" s="91" t="s">
        <v>23</v>
      </c>
      <c r="F5" s="92"/>
      <c r="G5" s="92"/>
      <c r="H5" s="92"/>
      <c r="I5" s="92"/>
      <c r="J5" s="93"/>
      <c r="K5" s="91" t="s">
        <v>24</v>
      </c>
      <c r="L5" s="92"/>
      <c r="M5" s="92"/>
      <c r="N5" s="92"/>
      <c r="O5" s="92"/>
      <c r="P5" s="93"/>
      <c r="Q5" s="74" t="s">
        <v>30</v>
      </c>
      <c r="R5" s="74"/>
      <c r="S5" s="74"/>
      <c r="T5" s="74"/>
      <c r="U5" s="74"/>
      <c r="V5" s="74"/>
    </row>
    <row r="6" spans="1:22" ht="40.5" customHeight="1">
      <c r="A6" s="80"/>
      <c r="B6" s="83"/>
      <c r="C6" s="80"/>
      <c r="D6" s="80"/>
      <c r="E6" s="94"/>
      <c r="F6" s="95"/>
      <c r="G6" s="95"/>
      <c r="H6" s="95"/>
      <c r="I6" s="95"/>
      <c r="J6" s="96"/>
      <c r="K6" s="94"/>
      <c r="L6" s="95"/>
      <c r="M6" s="95"/>
      <c r="N6" s="95"/>
      <c r="O6" s="95"/>
      <c r="P6" s="96"/>
      <c r="Q6" s="74"/>
      <c r="R6" s="74"/>
      <c r="S6" s="74"/>
      <c r="T6" s="74"/>
      <c r="U6" s="74"/>
      <c r="V6" s="74"/>
    </row>
    <row r="7" spans="1:22" ht="21" customHeight="1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4">
        <v>13</v>
      </c>
      <c r="N7" s="4">
        <v>14</v>
      </c>
      <c r="O7" s="4">
        <v>15</v>
      </c>
      <c r="P7" s="4">
        <v>16</v>
      </c>
      <c r="Q7" s="4">
        <v>17</v>
      </c>
      <c r="R7" s="4">
        <v>18</v>
      </c>
      <c r="S7" s="4">
        <v>19</v>
      </c>
      <c r="T7" s="4">
        <v>20</v>
      </c>
      <c r="U7" s="4">
        <v>21</v>
      </c>
      <c r="V7" s="4">
        <v>22</v>
      </c>
    </row>
    <row r="8" spans="1:22" ht="48" customHeight="1">
      <c r="A8" s="97" t="s">
        <v>131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</row>
    <row r="9" spans="1:22" ht="57" customHeight="1">
      <c r="A9" s="67" t="s">
        <v>132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</row>
    <row r="10" spans="1:22" ht="57.75" customHeight="1">
      <c r="A10" s="88"/>
      <c r="B10" s="89"/>
      <c r="C10" s="89"/>
      <c r="D10" s="90"/>
      <c r="E10" s="6">
        <v>2011</v>
      </c>
      <c r="F10" s="6">
        <v>2012</v>
      </c>
      <c r="G10" s="6">
        <v>2013</v>
      </c>
      <c r="H10" s="6">
        <v>2014</v>
      </c>
      <c r="I10" s="6">
        <v>2015</v>
      </c>
      <c r="J10" s="6">
        <v>2016</v>
      </c>
      <c r="K10" s="6" t="s">
        <v>65</v>
      </c>
      <c r="L10" s="6" t="s">
        <v>66</v>
      </c>
      <c r="M10" s="6" t="s">
        <v>67</v>
      </c>
      <c r="N10" s="6" t="s">
        <v>68</v>
      </c>
      <c r="O10" s="6" t="s">
        <v>69</v>
      </c>
      <c r="P10" s="6" t="s">
        <v>114</v>
      </c>
      <c r="Q10" s="6" t="s">
        <v>108</v>
      </c>
      <c r="R10" s="6" t="s">
        <v>109</v>
      </c>
      <c r="S10" s="6" t="s">
        <v>110</v>
      </c>
      <c r="T10" s="6" t="s">
        <v>111</v>
      </c>
      <c r="U10" s="6" t="s">
        <v>112</v>
      </c>
      <c r="V10" s="6" t="s">
        <v>113</v>
      </c>
    </row>
    <row r="11" spans="1:22" ht="148.5" customHeight="1">
      <c r="A11" s="33" t="s">
        <v>62</v>
      </c>
      <c r="B11" s="51">
        <v>0.4</v>
      </c>
      <c r="C11" s="52" t="s">
        <v>7</v>
      </c>
      <c r="D11" s="52">
        <v>17.5</v>
      </c>
      <c r="E11" s="53">
        <v>25.5</v>
      </c>
      <c r="F11" s="53">
        <v>21.2</v>
      </c>
      <c r="G11" s="53">
        <v>20</v>
      </c>
      <c r="H11" s="53">
        <v>19.5</v>
      </c>
      <c r="I11" s="54">
        <v>18.4</v>
      </c>
      <c r="J11" s="54">
        <v>17.5</v>
      </c>
      <c r="K11" s="55">
        <f aca="true" t="shared" si="0" ref="K11:P11">ROUND($D$11/E11,2)</f>
        <v>0.69</v>
      </c>
      <c r="L11" s="55">
        <f t="shared" si="0"/>
        <v>0.83</v>
      </c>
      <c r="M11" s="55">
        <f t="shared" si="0"/>
        <v>0.88</v>
      </c>
      <c r="N11" s="55">
        <f t="shared" si="0"/>
        <v>0.9</v>
      </c>
      <c r="O11" s="55">
        <f t="shared" si="0"/>
        <v>0.95</v>
      </c>
      <c r="P11" s="55">
        <f t="shared" si="0"/>
        <v>1</v>
      </c>
      <c r="Q11" s="56">
        <f aca="true" t="shared" si="1" ref="Q11:V11">ROUND($B$11*K11,2)</f>
        <v>0.28</v>
      </c>
      <c r="R11" s="56">
        <f t="shared" si="1"/>
        <v>0.33</v>
      </c>
      <c r="S11" s="56">
        <f t="shared" si="1"/>
        <v>0.35</v>
      </c>
      <c r="T11" s="56">
        <f t="shared" si="1"/>
        <v>0.36</v>
      </c>
      <c r="U11" s="56">
        <f t="shared" si="1"/>
        <v>0.38</v>
      </c>
      <c r="V11" s="56">
        <f t="shared" si="1"/>
        <v>0.4</v>
      </c>
    </row>
    <row r="12" spans="1:22" ht="49.5" customHeight="1">
      <c r="A12" s="85"/>
      <c r="B12" s="86"/>
      <c r="C12" s="86"/>
      <c r="D12" s="87"/>
      <c r="E12" s="39">
        <v>2011</v>
      </c>
      <c r="F12" s="39">
        <v>2012</v>
      </c>
      <c r="G12" s="39">
        <v>2013</v>
      </c>
      <c r="H12" s="39">
        <v>2014</v>
      </c>
      <c r="I12" s="39">
        <v>2015</v>
      </c>
      <c r="J12" s="39">
        <v>2016</v>
      </c>
      <c r="K12" s="39" t="s">
        <v>25</v>
      </c>
      <c r="L12" s="39" t="s">
        <v>26</v>
      </c>
      <c r="M12" s="39" t="s">
        <v>27</v>
      </c>
      <c r="N12" s="39" t="s">
        <v>28</v>
      </c>
      <c r="O12" s="39" t="s">
        <v>29</v>
      </c>
      <c r="P12" s="39" t="s">
        <v>81</v>
      </c>
      <c r="Q12" s="39" t="s">
        <v>108</v>
      </c>
      <c r="R12" s="39" t="s">
        <v>109</v>
      </c>
      <c r="S12" s="39" t="s">
        <v>110</v>
      </c>
      <c r="T12" s="39" t="s">
        <v>111</v>
      </c>
      <c r="U12" s="39" t="s">
        <v>112</v>
      </c>
      <c r="V12" s="39" t="s">
        <v>113</v>
      </c>
    </row>
    <row r="13" spans="1:22" ht="41.25" customHeight="1">
      <c r="A13" s="33" t="s">
        <v>79</v>
      </c>
      <c r="B13" s="27">
        <v>0.2</v>
      </c>
      <c r="C13" s="50" t="s">
        <v>6</v>
      </c>
      <c r="D13" s="26">
        <v>2.37</v>
      </c>
      <c r="E13" s="34">
        <v>1.97</v>
      </c>
      <c r="F13" s="34">
        <v>2.37</v>
      </c>
      <c r="G13" s="34">
        <v>0.78</v>
      </c>
      <c r="H13" s="34">
        <v>0</v>
      </c>
      <c r="I13" s="38">
        <v>0</v>
      </c>
      <c r="J13" s="38">
        <v>0</v>
      </c>
      <c r="K13" s="36">
        <f aca="true" t="shared" si="2" ref="K13:P13">ROUND(E13/$D$13,2)</f>
        <v>0.83</v>
      </c>
      <c r="L13" s="36">
        <f t="shared" si="2"/>
        <v>1</v>
      </c>
      <c r="M13" s="36">
        <f t="shared" si="2"/>
        <v>0.33</v>
      </c>
      <c r="N13" s="36">
        <f t="shared" si="2"/>
        <v>0</v>
      </c>
      <c r="O13" s="36">
        <f t="shared" si="2"/>
        <v>0</v>
      </c>
      <c r="P13" s="36">
        <f t="shared" si="2"/>
        <v>0</v>
      </c>
      <c r="Q13" s="37">
        <f aca="true" t="shared" si="3" ref="Q13:V13">ROUND($B$13*K13,2)</f>
        <v>0.17</v>
      </c>
      <c r="R13" s="37">
        <f t="shared" si="3"/>
        <v>0.2</v>
      </c>
      <c r="S13" s="37">
        <f t="shared" si="3"/>
        <v>0.07</v>
      </c>
      <c r="T13" s="37">
        <f t="shared" si="3"/>
        <v>0</v>
      </c>
      <c r="U13" s="37">
        <f t="shared" si="3"/>
        <v>0</v>
      </c>
      <c r="V13" s="37">
        <f t="shared" si="3"/>
        <v>0</v>
      </c>
    </row>
    <row r="14" spans="1:22" ht="39" customHeight="1">
      <c r="A14" s="33" t="s">
        <v>80</v>
      </c>
      <c r="B14" s="27">
        <v>0.2</v>
      </c>
      <c r="C14" s="31" t="s">
        <v>6</v>
      </c>
      <c r="D14" s="26">
        <v>1.97</v>
      </c>
      <c r="E14" s="34">
        <v>1.97</v>
      </c>
      <c r="F14" s="34">
        <v>0.66</v>
      </c>
      <c r="G14" s="34">
        <v>1.96</v>
      </c>
      <c r="H14" s="34">
        <v>0</v>
      </c>
      <c r="I14" s="38">
        <v>0</v>
      </c>
      <c r="J14" s="38">
        <v>0</v>
      </c>
      <c r="K14" s="36">
        <f aca="true" t="shared" si="4" ref="K14:P14">ROUND(E14/$D$14,2)</f>
        <v>1</v>
      </c>
      <c r="L14" s="36">
        <f t="shared" si="4"/>
        <v>0.34</v>
      </c>
      <c r="M14" s="36">
        <f t="shared" si="4"/>
        <v>0.99</v>
      </c>
      <c r="N14" s="36">
        <f t="shared" si="4"/>
        <v>0</v>
      </c>
      <c r="O14" s="36">
        <f t="shared" si="4"/>
        <v>0</v>
      </c>
      <c r="P14" s="36">
        <f t="shared" si="4"/>
        <v>0</v>
      </c>
      <c r="Q14" s="37">
        <f aca="true" t="shared" si="5" ref="Q14:V14">ROUND($B$14*K14,2)</f>
        <v>0.2</v>
      </c>
      <c r="R14" s="37">
        <f t="shared" si="5"/>
        <v>0.07</v>
      </c>
      <c r="S14" s="37">
        <f t="shared" si="5"/>
        <v>0.2</v>
      </c>
      <c r="T14" s="37">
        <f t="shared" si="5"/>
        <v>0</v>
      </c>
      <c r="U14" s="37">
        <f t="shared" si="5"/>
        <v>0</v>
      </c>
      <c r="V14" s="37">
        <f t="shared" si="5"/>
        <v>0</v>
      </c>
    </row>
    <row r="15" spans="1:22" ht="45.75" customHeight="1">
      <c r="A15" s="33" t="s">
        <v>63</v>
      </c>
      <c r="B15" s="27">
        <v>0.2</v>
      </c>
      <c r="C15" s="27" t="s">
        <v>20</v>
      </c>
      <c r="D15" s="26">
        <v>21.9</v>
      </c>
      <c r="E15" s="34">
        <v>15.5</v>
      </c>
      <c r="F15" s="34">
        <v>15.5</v>
      </c>
      <c r="G15" s="34">
        <v>15.5</v>
      </c>
      <c r="H15" s="34">
        <v>21.9</v>
      </c>
      <c r="I15" s="35">
        <v>21.9</v>
      </c>
      <c r="J15" s="35">
        <v>25</v>
      </c>
      <c r="K15" s="36">
        <f aca="true" t="shared" si="6" ref="K15:P15">ROUND(E15/$D$15,2)</f>
        <v>0.71</v>
      </c>
      <c r="L15" s="36">
        <f t="shared" si="6"/>
        <v>0.71</v>
      </c>
      <c r="M15" s="36">
        <f t="shared" si="6"/>
        <v>0.71</v>
      </c>
      <c r="N15" s="36">
        <f t="shared" si="6"/>
        <v>1</v>
      </c>
      <c r="O15" s="36">
        <f t="shared" si="6"/>
        <v>1</v>
      </c>
      <c r="P15" s="36">
        <f t="shared" si="6"/>
        <v>1.14</v>
      </c>
      <c r="Q15" s="37">
        <f aca="true" t="shared" si="7" ref="Q15:V15">ROUND($B$15*K15,2)</f>
        <v>0.14</v>
      </c>
      <c r="R15" s="37">
        <f t="shared" si="7"/>
        <v>0.14</v>
      </c>
      <c r="S15" s="37">
        <f t="shared" si="7"/>
        <v>0.14</v>
      </c>
      <c r="T15" s="37">
        <f t="shared" si="7"/>
        <v>0.2</v>
      </c>
      <c r="U15" s="37">
        <f t="shared" si="7"/>
        <v>0.2</v>
      </c>
      <c r="V15" s="37">
        <f t="shared" si="7"/>
        <v>0.23</v>
      </c>
    </row>
    <row r="16" spans="1:22" ht="20.25" customHeight="1">
      <c r="A16" s="14" t="s">
        <v>31</v>
      </c>
      <c r="B16" s="15">
        <f>SUM(B11:B15)</f>
        <v>1</v>
      </c>
      <c r="C16" s="16"/>
      <c r="D16" s="17"/>
      <c r="E16" s="17"/>
      <c r="F16" s="17"/>
      <c r="G16" s="17"/>
      <c r="H16" s="17"/>
      <c r="I16" s="17"/>
      <c r="J16" s="17"/>
      <c r="K16" s="15"/>
      <c r="L16" s="15"/>
      <c r="M16" s="15"/>
      <c r="N16" s="15"/>
      <c r="O16" s="15"/>
      <c r="P16" s="15"/>
      <c r="Q16" s="15">
        <f aca="true" t="shared" si="8" ref="Q16:V16">SUM(Q11:Q15)</f>
        <v>0.7900000000000001</v>
      </c>
      <c r="R16" s="15">
        <f t="shared" si="8"/>
        <v>0.7400000000000001</v>
      </c>
      <c r="S16" s="15">
        <f t="shared" si="8"/>
        <v>0.76</v>
      </c>
      <c r="T16" s="15">
        <f t="shared" si="8"/>
        <v>0.56</v>
      </c>
      <c r="U16" s="15">
        <f t="shared" si="8"/>
        <v>0.5800000000000001</v>
      </c>
      <c r="V16" s="15">
        <f t="shared" si="8"/>
        <v>0.63</v>
      </c>
    </row>
    <row r="17" spans="1:14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</sheetData>
  <sheetProtection/>
  <mergeCells count="16">
    <mergeCell ref="H1:I1"/>
    <mergeCell ref="A2:U2"/>
    <mergeCell ref="A3:U3"/>
    <mergeCell ref="A4:U4"/>
    <mergeCell ref="A5:A6"/>
    <mergeCell ref="B5:B6"/>
    <mergeCell ref="C5:C6"/>
    <mergeCell ref="O1:U1"/>
    <mergeCell ref="D5:D6"/>
    <mergeCell ref="A9:V9"/>
    <mergeCell ref="A12:D12"/>
    <mergeCell ref="A10:D10"/>
    <mergeCell ref="E5:J6"/>
    <mergeCell ref="K5:P6"/>
    <mergeCell ref="Q5:V6"/>
    <mergeCell ref="A8:V8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86" r:id="rId1"/>
  <rowBreaks count="1" manualBreakCount="1">
    <brk id="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20"/>
  <sheetViews>
    <sheetView zoomScalePageLayoutView="0" workbookViewId="0" topLeftCell="A6">
      <pane xSplit="1" ySplit="3" topLeftCell="C9" activePane="bottomRight" state="frozen"/>
      <selection pane="topLeft" activeCell="A6" sqref="A6"/>
      <selection pane="topRight" activeCell="B6" sqref="B6"/>
      <selection pane="bottomLeft" activeCell="A9" sqref="A9"/>
      <selection pane="bottomRight" activeCell="A9" sqref="A9"/>
    </sheetView>
  </sheetViews>
  <sheetFormatPr defaultColWidth="9.140625" defaultRowHeight="12.75"/>
  <cols>
    <col min="1" max="1" width="20.8515625" style="7" customWidth="1"/>
    <col min="2" max="2" width="11.421875" style="7" hidden="1" customWidth="1"/>
    <col min="3" max="3" width="12.28125" style="7" customWidth="1"/>
    <col min="4" max="4" width="11.28125" style="7" customWidth="1"/>
    <col min="5" max="5" width="10.7109375" style="7" customWidth="1"/>
    <col min="6" max="7" width="11.28125" style="7" customWidth="1"/>
    <col min="8" max="8" width="12.28125" style="7" customWidth="1"/>
    <col min="9" max="16384" width="9.140625" style="7" customWidth="1"/>
  </cols>
  <sheetData>
    <row r="1" spans="5:8" s="3" customFormat="1" ht="16.5" customHeight="1">
      <c r="E1" s="78" t="s">
        <v>77</v>
      </c>
      <c r="F1" s="78"/>
      <c r="G1" s="78"/>
      <c r="H1" s="78"/>
    </row>
    <row r="2" spans="1:8" ht="18.75">
      <c r="A2" s="81" t="s">
        <v>64</v>
      </c>
      <c r="B2" s="81"/>
      <c r="C2" s="81"/>
      <c r="D2" s="81"/>
      <c r="E2" s="81"/>
      <c r="F2" s="81"/>
      <c r="G2" s="81"/>
      <c r="H2" s="81"/>
    </row>
    <row r="3" spans="1:8" ht="18.75">
      <c r="A3" s="81" t="s">
        <v>76</v>
      </c>
      <c r="B3" s="81"/>
      <c r="C3" s="81"/>
      <c r="D3" s="81"/>
      <c r="E3" s="81"/>
      <c r="F3" s="81"/>
      <c r="G3" s="81"/>
      <c r="H3" s="81"/>
    </row>
    <row r="4" spans="1:8" ht="12.75">
      <c r="A4" s="82"/>
      <c r="B4" s="82"/>
      <c r="C4" s="82"/>
      <c r="D4" s="82"/>
      <c r="E4" s="82"/>
      <c r="F4" s="82"/>
      <c r="G4" s="82"/>
      <c r="H4" s="82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46.5" customHeight="1">
      <c r="A6" s="42" t="s">
        <v>0</v>
      </c>
      <c r="B6" s="42">
        <v>2010</v>
      </c>
      <c r="C6" s="42">
        <v>2011</v>
      </c>
      <c r="D6" s="42">
        <v>2012</v>
      </c>
      <c r="E6" s="42">
        <v>2013</v>
      </c>
      <c r="F6" s="42">
        <v>2014</v>
      </c>
      <c r="G6" s="42">
        <v>2015</v>
      </c>
      <c r="H6" s="42">
        <v>2016</v>
      </c>
    </row>
    <row r="7" spans="1:8" ht="61.5" customHeight="1">
      <c r="A7" s="98" t="s">
        <v>131</v>
      </c>
      <c r="B7" s="98"/>
      <c r="C7" s="98"/>
      <c r="D7" s="98"/>
      <c r="E7" s="98"/>
      <c r="F7" s="98"/>
      <c r="G7" s="98"/>
      <c r="H7" s="98"/>
    </row>
    <row r="8" spans="1:8" ht="32.25" customHeight="1">
      <c r="A8" s="99" t="s">
        <v>132</v>
      </c>
      <c r="B8" s="99"/>
      <c r="C8" s="99"/>
      <c r="D8" s="99"/>
      <c r="E8" s="99"/>
      <c r="F8" s="99"/>
      <c r="G8" s="99"/>
      <c r="H8" s="99"/>
    </row>
    <row r="9" spans="1:8" ht="78.75" customHeight="1">
      <c r="A9" s="43" t="s">
        <v>73</v>
      </c>
      <c r="B9" s="45"/>
      <c r="C9" s="46">
        <v>204166.4</v>
      </c>
      <c r="D9" s="46">
        <v>259695.2</v>
      </c>
      <c r="E9" s="46">
        <v>58610.8</v>
      </c>
      <c r="F9" s="46">
        <v>26525.2</v>
      </c>
      <c r="G9" s="46">
        <f>12267.4+37600</f>
        <v>49867.4</v>
      </c>
      <c r="H9" s="46">
        <v>102387.3</v>
      </c>
    </row>
    <row r="10" spans="1:8" ht="51" customHeight="1">
      <c r="A10" s="44" t="s">
        <v>72</v>
      </c>
      <c r="B10" s="47"/>
      <c r="C10" s="48">
        <v>61583.2</v>
      </c>
      <c r="D10" s="48">
        <v>81979.4</v>
      </c>
      <c r="E10" s="48">
        <f>354179.6+51551.5</f>
        <v>405731.1</v>
      </c>
      <c r="F10" s="48">
        <v>71625.6</v>
      </c>
      <c r="G10" s="48">
        <f>+F11</f>
        <v>26525.200000000026</v>
      </c>
      <c r="H10" s="48">
        <f>+G11</f>
        <v>49867.40000000001</v>
      </c>
    </row>
    <row r="11" spans="1:8" ht="71.25" customHeight="1">
      <c r="A11" s="44" t="s">
        <v>74</v>
      </c>
      <c r="B11" s="49">
        <v>98446.9</v>
      </c>
      <c r="C11" s="48">
        <v>241030.1</v>
      </c>
      <c r="D11" s="48">
        <f>+C11+D9-D10</f>
        <v>418745.9</v>
      </c>
      <c r="E11" s="48">
        <f>+D11+E9-E10</f>
        <v>71625.60000000003</v>
      </c>
      <c r="F11" s="48">
        <f>+E11+F9-F10</f>
        <v>26525.200000000026</v>
      </c>
      <c r="G11" s="48">
        <f>+F11+G9-G10</f>
        <v>49867.40000000001</v>
      </c>
      <c r="H11" s="48">
        <f>+G11+H9-H10</f>
        <v>102387.3</v>
      </c>
    </row>
    <row r="12" spans="1:8" ht="63" customHeight="1">
      <c r="A12" s="44" t="s">
        <v>75</v>
      </c>
      <c r="B12" s="47"/>
      <c r="C12" s="48"/>
      <c r="D12" s="48">
        <f>+(($C$11-D11)/$C$11)*100</f>
        <v>-73.73178702576982</v>
      </c>
      <c r="E12" s="48">
        <f>+(($C$11-E11)/$C$11)*100</f>
        <v>70.2835454990891</v>
      </c>
      <c r="F12" s="48">
        <f>+(($C$11-F11)/$C$11)*100</f>
        <v>88.99506742103993</v>
      </c>
      <c r="G12" s="48">
        <f>+(($C$11-G11)/$C$11)*100</f>
        <v>79.3107167942925</v>
      </c>
      <c r="H12" s="48">
        <f>+(($C$11-H11)/$C$11)*100</f>
        <v>57.52094862840782</v>
      </c>
    </row>
    <row r="13" spans="1:8" ht="12.75">
      <c r="A13" s="40"/>
      <c r="B13" s="3"/>
      <c r="C13" s="41"/>
      <c r="D13" s="41"/>
      <c r="E13" s="41"/>
      <c r="F13" s="41"/>
      <c r="G13" s="41"/>
      <c r="H13" s="41"/>
    </row>
    <row r="14" spans="1:8" ht="12.75">
      <c r="A14" s="40"/>
      <c r="B14" s="3"/>
      <c r="C14" s="41"/>
      <c r="D14" s="41"/>
      <c r="E14" s="41"/>
      <c r="F14" s="41"/>
      <c r="G14" s="41"/>
      <c r="H14" s="41"/>
    </row>
    <row r="15" spans="1:8" ht="12.75">
      <c r="A15" s="40"/>
      <c r="B15" s="3"/>
      <c r="C15" s="41"/>
      <c r="D15" s="41"/>
      <c r="E15" s="41"/>
      <c r="F15" s="41"/>
      <c r="G15" s="41"/>
      <c r="H15" s="41"/>
    </row>
    <row r="16" spans="1:8" ht="12.75">
      <c r="A16" s="40"/>
      <c r="B16" s="3"/>
      <c r="C16" s="41"/>
      <c r="D16" s="41"/>
      <c r="E16" s="41"/>
      <c r="F16" s="41"/>
      <c r="G16" s="41"/>
      <c r="H16" s="41"/>
    </row>
    <row r="17" spans="1:8" ht="12.75">
      <c r="A17" s="40"/>
      <c r="B17" s="3"/>
      <c r="C17" s="41"/>
      <c r="D17" s="41"/>
      <c r="E17" s="41"/>
      <c r="F17" s="41"/>
      <c r="G17" s="41"/>
      <c r="H17" s="41"/>
    </row>
    <row r="18" spans="1:8" ht="12.75">
      <c r="A18" s="40"/>
      <c r="B18" s="3"/>
      <c r="C18" s="41"/>
      <c r="D18" s="41"/>
      <c r="E18" s="41"/>
      <c r="F18" s="41"/>
      <c r="G18" s="41"/>
      <c r="H18" s="41"/>
    </row>
    <row r="19" spans="1:8" ht="12.75">
      <c r="A19" s="3"/>
      <c r="B19" s="3"/>
      <c r="C19" s="41"/>
      <c r="D19" s="41"/>
      <c r="E19" s="41"/>
      <c r="F19" s="41"/>
      <c r="G19" s="41"/>
      <c r="H19" s="41"/>
    </row>
    <row r="20" spans="1:8" ht="12.75">
      <c r="A20" s="3"/>
      <c r="B20" s="3"/>
      <c r="C20" s="41"/>
      <c r="D20" s="41"/>
      <c r="E20" s="41"/>
      <c r="F20" s="41"/>
      <c r="G20" s="41"/>
      <c r="H20" s="41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12.75">
      <c r="A23" s="3"/>
      <c r="B23" s="3"/>
      <c r="C23" s="3"/>
      <c r="D23" s="3"/>
      <c r="E23" s="3"/>
      <c r="F23" s="3"/>
      <c r="G23" s="3"/>
      <c r="H23" s="3"/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3"/>
      <c r="B25" s="3"/>
      <c r="C25" s="3"/>
      <c r="D25" s="3"/>
      <c r="E25" s="3"/>
      <c r="F25" s="3"/>
      <c r="G25" s="3"/>
      <c r="H25" s="3"/>
    </row>
    <row r="26" spans="1:8" ht="12.75">
      <c r="A26" s="3"/>
      <c r="B26" s="3"/>
      <c r="C26" s="3"/>
      <c r="D26" s="3"/>
      <c r="E26" s="3"/>
      <c r="F26" s="3"/>
      <c r="G26" s="3"/>
      <c r="H26" s="3"/>
    </row>
    <row r="27" spans="1:8" ht="12.75">
      <c r="A27" s="3"/>
      <c r="B27" s="3"/>
      <c r="C27" s="3"/>
      <c r="D27" s="3"/>
      <c r="E27" s="3"/>
      <c r="F27" s="3"/>
      <c r="G27" s="3"/>
      <c r="H27" s="3"/>
    </row>
    <row r="28" spans="1:8" ht="12.75">
      <c r="A28" s="3"/>
      <c r="B28" s="3"/>
      <c r="C28" s="3"/>
      <c r="D28" s="3"/>
      <c r="E28" s="3"/>
      <c r="F28" s="3"/>
      <c r="G28" s="3"/>
      <c r="H28" s="3"/>
    </row>
    <row r="29" spans="1:8" ht="12.75">
      <c r="A29" s="3"/>
      <c r="B29" s="3"/>
      <c r="C29" s="3"/>
      <c r="D29" s="3"/>
      <c r="E29" s="3"/>
      <c r="F29" s="3"/>
      <c r="G29" s="3"/>
      <c r="H29" s="3"/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2.75">
      <c r="A31" s="3"/>
      <c r="B31" s="3"/>
      <c r="C31" s="3"/>
      <c r="D31" s="3"/>
      <c r="E31" s="3"/>
      <c r="F31" s="3"/>
      <c r="G31" s="3"/>
      <c r="H31" s="3"/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3"/>
      <c r="B33" s="3"/>
      <c r="C33" s="3"/>
      <c r="D33" s="3"/>
      <c r="E33" s="3"/>
      <c r="F33" s="3"/>
      <c r="G33" s="3"/>
      <c r="H33" s="3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2.75">
      <c r="A37" s="3"/>
      <c r="B37" s="3"/>
      <c r="C37" s="3"/>
      <c r="D37" s="3"/>
      <c r="E37" s="3"/>
      <c r="F37" s="3"/>
      <c r="G37" s="3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3"/>
      <c r="B42" s="3"/>
      <c r="C42" s="3"/>
      <c r="D42" s="3"/>
      <c r="E42" s="3"/>
      <c r="F42" s="3"/>
      <c r="G42" s="3"/>
      <c r="H42" s="3"/>
    </row>
    <row r="43" spans="1:8" ht="12.75">
      <c r="A43" s="3"/>
      <c r="B43" s="3"/>
      <c r="C43" s="3"/>
      <c r="D43" s="3"/>
      <c r="E43" s="3"/>
      <c r="F43" s="3"/>
      <c r="G43" s="3"/>
      <c r="H43" s="3"/>
    </row>
    <row r="44" spans="1:8" ht="12.75">
      <c r="A44" s="3"/>
      <c r="B44" s="3"/>
      <c r="C44" s="3"/>
      <c r="D44" s="3"/>
      <c r="E44" s="3"/>
      <c r="F44" s="3"/>
      <c r="G44" s="3"/>
      <c r="H44" s="3"/>
    </row>
    <row r="45" spans="1:8" ht="12.75">
      <c r="A45" s="3"/>
      <c r="B45" s="3"/>
      <c r="C45" s="3"/>
      <c r="D45" s="3"/>
      <c r="E45" s="3"/>
      <c r="F45" s="3"/>
      <c r="G45" s="3"/>
      <c r="H45" s="3"/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2.75">
      <c r="A48" s="3"/>
      <c r="B48" s="3"/>
      <c r="C48" s="3"/>
      <c r="D48" s="3"/>
      <c r="E48" s="3"/>
      <c r="F48" s="3"/>
      <c r="G48" s="3"/>
      <c r="H48" s="3"/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2.75">
      <c r="A54" s="3"/>
      <c r="B54" s="3"/>
      <c r="C54" s="3"/>
      <c r="D54" s="3"/>
      <c r="E54" s="3"/>
      <c r="F54" s="3"/>
      <c r="G54" s="3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12.75">
      <c r="A57" s="3"/>
      <c r="B57" s="3"/>
      <c r="C57" s="3"/>
      <c r="D57" s="3"/>
      <c r="E57" s="3"/>
      <c r="F57" s="3"/>
      <c r="G57" s="3"/>
      <c r="H57" s="3"/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3"/>
      <c r="B59" s="3"/>
      <c r="C59" s="3"/>
      <c r="D59" s="3"/>
      <c r="E59" s="3"/>
      <c r="F59" s="3"/>
      <c r="G59" s="3"/>
      <c r="H59" s="3"/>
    </row>
    <row r="60" spans="1:8" ht="12.75">
      <c r="A60" s="3"/>
      <c r="B60" s="3"/>
      <c r="C60" s="3"/>
      <c r="D60" s="3"/>
      <c r="E60" s="3"/>
      <c r="F60" s="3"/>
      <c r="G60" s="3"/>
      <c r="H60" s="3"/>
    </row>
    <row r="61" spans="1:8" ht="12.75">
      <c r="A61" s="3"/>
      <c r="B61" s="3"/>
      <c r="C61" s="3"/>
      <c r="D61" s="3"/>
      <c r="E61" s="3"/>
      <c r="F61" s="3"/>
      <c r="G61" s="3"/>
      <c r="H61" s="3"/>
    </row>
    <row r="62" spans="1:8" ht="12.75">
      <c r="A62" s="3"/>
      <c r="B62" s="3"/>
      <c r="C62" s="3"/>
      <c r="D62" s="3"/>
      <c r="E62" s="3"/>
      <c r="F62" s="3"/>
      <c r="G62" s="3"/>
      <c r="H62" s="3"/>
    </row>
    <row r="63" spans="1:8" ht="12.75">
      <c r="A63" s="3"/>
      <c r="B63" s="3"/>
      <c r="C63" s="3"/>
      <c r="D63" s="3"/>
      <c r="E63" s="3"/>
      <c r="F63" s="3"/>
      <c r="G63" s="3"/>
      <c r="H63" s="3"/>
    </row>
    <row r="64" spans="1:8" ht="12.75">
      <c r="A64" s="3"/>
      <c r="B64" s="3"/>
      <c r="C64" s="3"/>
      <c r="D64" s="3"/>
      <c r="E64" s="3"/>
      <c r="F64" s="3"/>
      <c r="G64" s="3"/>
      <c r="H64" s="3"/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2.75">
      <c r="A66" s="3"/>
      <c r="B66" s="3"/>
      <c r="C66" s="3"/>
      <c r="D66" s="3"/>
      <c r="E66" s="3"/>
      <c r="F66" s="3"/>
      <c r="G66" s="3"/>
      <c r="H66" s="3"/>
    </row>
    <row r="67" spans="1:8" ht="12.75">
      <c r="A67" s="3"/>
      <c r="B67" s="3"/>
      <c r="C67" s="3"/>
      <c r="D67" s="3"/>
      <c r="E67" s="3"/>
      <c r="F67" s="3"/>
      <c r="G67" s="3"/>
      <c r="H67" s="3"/>
    </row>
    <row r="68" spans="1:8" ht="12.75">
      <c r="A68" s="3"/>
      <c r="B68" s="3"/>
      <c r="C68" s="3"/>
      <c r="D68" s="3"/>
      <c r="E68" s="3"/>
      <c r="F68" s="3"/>
      <c r="G68" s="3"/>
      <c r="H68" s="3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2.75">
      <c r="A70" s="3"/>
      <c r="B70" s="3"/>
      <c r="C70" s="3"/>
      <c r="D70" s="3"/>
      <c r="E70" s="3"/>
      <c r="F70" s="3"/>
      <c r="G70" s="3"/>
      <c r="H70" s="3"/>
    </row>
    <row r="71" spans="1:8" ht="12.75">
      <c r="A71" s="3"/>
      <c r="B71" s="3"/>
      <c r="C71" s="3"/>
      <c r="D71" s="3"/>
      <c r="E71" s="3"/>
      <c r="F71" s="3"/>
      <c r="G71" s="3"/>
      <c r="H71" s="3"/>
    </row>
    <row r="72" spans="1:8" ht="12.75">
      <c r="A72" s="3"/>
      <c r="B72" s="3"/>
      <c r="C72" s="3"/>
      <c r="D72" s="3"/>
      <c r="E72" s="3"/>
      <c r="F72" s="3"/>
      <c r="G72" s="3"/>
      <c r="H72" s="3"/>
    </row>
    <row r="73" spans="1:8" ht="12.75">
      <c r="A73" s="3"/>
      <c r="B73" s="3"/>
      <c r="C73" s="3"/>
      <c r="D73" s="3"/>
      <c r="E73" s="3"/>
      <c r="F73" s="3"/>
      <c r="G73" s="3"/>
      <c r="H73" s="3"/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12.75">
      <c r="A75" s="3"/>
      <c r="B75" s="3"/>
      <c r="C75" s="3"/>
      <c r="D75" s="3"/>
      <c r="E75" s="3"/>
      <c r="F75" s="3"/>
      <c r="G75" s="3"/>
      <c r="H75" s="3"/>
    </row>
    <row r="76" spans="1:8" ht="12.75">
      <c r="A76" s="3"/>
      <c r="B76" s="3"/>
      <c r="C76" s="3"/>
      <c r="D76" s="3"/>
      <c r="E76" s="3"/>
      <c r="F76" s="3"/>
      <c r="G76" s="3"/>
      <c r="H76" s="3"/>
    </row>
    <row r="77" spans="1:8" ht="12.75">
      <c r="A77" s="3"/>
      <c r="B77" s="3"/>
      <c r="C77" s="3"/>
      <c r="D77" s="3"/>
      <c r="E77" s="3"/>
      <c r="F77" s="3"/>
      <c r="G77" s="3"/>
      <c r="H77" s="3"/>
    </row>
    <row r="78" spans="1:8" ht="12.75">
      <c r="A78" s="3"/>
      <c r="B78" s="3"/>
      <c r="C78" s="3"/>
      <c r="D78" s="3"/>
      <c r="E78" s="3"/>
      <c r="F78" s="3"/>
      <c r="G78" s="3"/>
      <c r="H78" s="3"/>
    </row>
    <row r="79" spans="1:8" ht="12.75">
      <c r="A79" s="3"/>
      <c r="B79" s="3"/>
      <c r="C79" s="3"/>
      <c r="D79" s="3"/>
      <c r="E79" s="3"/>
      <c r="F79" s="3"/>
      <c r="G79" s="3"/>
      <c r="H79" s="3"/>
    </row>
    <row r="80" spans="1:8" ht="12.75">
      <c r="A80" s="3"/>
      <c r="B80" s="3"/>
      <c r="C80" s="3"/>
      <c r="D80" s="3"/>
      <c r="E80" s="3"/>
      <c r="F80" s="3"/>
      <c r="G80" s="3"/>
      <c r="H80" s="3"/>
    </row>
    <row r="81" spans="1:8" ht="12.75">
      <c r="A81" s="3"/>
      <c r="B81" s="3"/>
      <c r="C81" s="3"/>
      <c r="D81" s="3"/>
      <c r="E81" s="3"/>
      <c r="F81" s="3"/>
      <c r="G81" s="3"/>
      <c r="H81" s="3"/>
    </row>
    <row r="82" spans="1:8" ht="12.75">
      <c r="A82" s="3"/>
      <c r="B82" s="3"/>
      <c r="C82" s="3"/>
      <c r="D82" s="3"/>
      <c r="E82" s="3"/>
      <c r="F82" s="3"/>
      <c r="G82" s="3"/>
      <c r="H82" s="3"/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2.75">
      <c r="A84" s="3"/>
      <c r="B84" s="3"/>
      <c r="C84" s="3"/>
      <c r="D84" s="3"/>
      <c r="E84" s="3"/>
      <c r="F84" s="3"/>
      <c r="G84" s="3"/>
      <c r="H84" s="3"/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2.75">
      <c r="A86" s="3"/>
      <c r="B86" s="3"/>
      <c r="C86" s="3"/>
      <c r="D86" s="3"/>
      <c r="E86" s="3"/>
      <c r="F86" s="3"/>
      <c r="G86" s="3"/>
      <c r="H86" s="3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2.75">
      <c r="A88" s="3"/>
      <c r="B88" s="3"/>
      <c r="C88" s="3"/>
      <c r="D88" s="3"/>
      <c r="E88" s="3"/>
      <c r="F88" s="3"/>
      <c r="G88" s="3"/>
      <c r="H88" s="3"/>
    </row>
    <row r="89" spans="1:8" ht="12.75">
      <c r="A89" s="3"/>
      <c r="B89" s="3"/>
      <c r="C89" s="3"/>
      <c r="D89" s="3"/>
      <c r="E89" s="3"/>
      <c r="F89" s="3"/>
      <c r="G89" s="3"/>
      <c r="H89" s="3"/>
    </row>
    <row r="90" spans="1:8" ht="12.75">
      <c r="A90" s="3"/>
      <c r="B90" s="3"/>
      <c r="C90" s="3"/>
      <c r="D90" s="3"/>
      <c r="E90" s="3"/>
      <c r="F90" s="3"/>
      <c r="G90" s="3"/>
      <c r="H90" s="3"/>
    </row>
    <row r="91" spans="1:8" ht="12.75">
      <c r="A91" s="3"/>
      <c r="B91" s="3"/>
      <c r="C91" s="3"/>
      <c r="D91" s="3"/>
      <c r="E91" s="3"/>
      <c r="F91" s="3"/>
      <c r="G91" s="3"/>
      <c r="H91" s="3"/>
    </row>
    <row r="92" spans="1:8" ht="12.75">
      <c r="A92" s="3"/>
      <c r="B92" s="3"/>
      <c r="C92" s="3"/>
      <c r="D92" s="3"/>
      <c r="E92" s="3"/>
      <c r="F92" s="3"/>
      <c r="G92" s="3"/>
      <c r="H92" s="3"/>
    </row>
    <row r="93" spans="1:8" ht="12.75">
      <c r="A93" s="3"/>
      <c r="B93" s="3"/>
      <c r="C93" s="3"/>
      <c r="D93" s="3"/>
      <c r="E93" s="3"/>
      <c r="F93" s="3"/>
      <c r="G93" s="3"/>
      <c r="H93" s="3"/>
    </row>
    <row r="94" spans="1:8" ht="12.75">
      <c r="A94" s="3"/>
      <c r="B94" s="3"/>
      <c r="C94" s="3"/>
      <c r="D94" s="3"/>
      <c r="E94" s="3"/>
      <c r="F94" s="3"/>
      <c r="G94" s="3"/>
      <c r="H94" s="3"/>
    </row>
    <row r="95" spans="1:8" ht="12.75">
      <c r="A95" s="3"/>
      <c r="B95" s="3"/>
      <c r="C95" s="3"/>
      <c r="D95" s="3"/>
      <c r="E95" s="3"/>
      <c r="F95" s="3"/>
      <c r="G95" s="3"/>
      <c r="H95" s="3"/>
    </row>
    <row r="96" spans="1:8" ht="12.75">
      <c r="A96" s="3"/>
      <c r="B96" s="3"/>
      <c r="C96" s="3"/>
      <c r="D96" s="3"/>
      <c r="E96" s="3"/>
      <c r="F96" s="3"/>
      <c r="G96" s="3"/>
      <c r="H96" s="3"/>
    </row>
    <row r="97" spans="1:8" ht="12.75">
      <c r="A97" s="3"/>
      <c r="B97" s="3"/>
      <c r="C97" s="3"/>
      <c r="D97" s="3"/>
      <c r="E97" s="3"/>
      <c r="F97" s="3"/>
      <c r="G97" s="3"/>
      <c r="H97" s="3"/>
    </row>
    <row r="98" spans="1:8" ht="12.75">
      <c r="A98" s="3"/>
      <c r="B98" s="3"/>
      <c r="C98" s="3"/>
      <c r="D98" s="3"/>
      <c r="E98" s="3"/>
      <c r="F98" s="3"/>
      <c r="G98" s="3"/>
      <c r="H98" s="3"/>
    </row>
    <row r="99" spans="1:8" ht="12.75">
      <c r="A99" s="3"/>
      <c r="B99" s="3"/>
      <c r="C99" s="3"/>
      <c r="D99" s="3"/>
      <c r="E99" s="3"/>
      <c r="F99" s="3"/>
      <c r="G99" s="3"/>
      <c r="H99" s="3"/>
    </row>
    <row r="100" spans="1:8" ht="12.75">
      <c r="A100" s="3"/>
      <c r="B100" s="3"/>
      <c r="C100" s="3"/>
      <c r="D100" s="3"/>
      <c r="E100" s="3"/>
      <c r="F100" s="3"/>
      <c r="G100" s="3"/>
      <c r="H100" s="3"/>
    </row>
    <row r="101" spans="1:8" ht="12.75">
      <c r="A101" s="3"/>
      <c r="B101" s="3"/>
      <c r="C101" s="3"/>
      <c r="D101" s="3"/>
      <c r="E101" s="3"/>
      <c r="F101" s="3"/>
      <c r="G101" s="3"/>
      <c r="H101" s="3"/>
    </row>
    <row r="102" spans="1:8" ht="12.75">
      <c r="A102" s="3"/>
      <c r="B102" s="3"/>
      <c r="C102" s="3"/>
      <c r="D102" s="3"/>
      <c r="E102" s="3"/>
      <c r="F102" s="3"/>
      <c r="G102" s="3"/>
      <c r="H102" s="3"/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3"/>
      <c r="B104" s="3"/>
      <c r="C104" s="3"/>
      <c r="D104" s="3"/>
      <c r="E104" s="3"/>
      <c r="F104" s="3"/>
      <c r="G104" s="3"/>
      <c r="H104" s="3"/>
    </row>
    <row r="105" spans="1:8" ht="12.75">
      <c r="A105" s="3"/>
      <c r="B105" s="3"/>
      <c r="C105" s="3"/>
      <c r="D105" s="3"/>
      <c r="E105" s="3"/>
      <c r="F105" s="3"/>
      <c r="G105" s="3"/>
      <c r="H105" s="3"/>
    </row>
    <row r="106" spans="1:8" ht="12.75">
      <c r="A106" s="3"/>
      <c r="B106" s="3"/>
      <c r="C106" s="3"/>
      <c r="D106" s="3"/>
      <c r="E106" s="3"/>
      <c r="F106" s="3"/>
      <c r="G106" s="3"/>
      <c r="H106" s="3"/>
    </row>
    <row r="107" spans="1:8" ht="12.75">
      <c r="A107" s="3"/>
      <c r="B107" s="3"/>
      <c r="C107" s="3"/>
      <c r="D107" s="3"/>
      <c r="E107" s="3"/>
      <c r="F107" s="3"/>
      <c r="G107" s="3"/>
      <c r="H107" s="3"/>
    </row>
    <row r="108" spans="1:8" ht="12.75">
      <c r="A108" s="3"/>
      <c r="B108" s="3"/>
      <c r="C108" s="3"/>
      <c r="D108" s="3"/>
      <c r="E108" s="3"/>
      <c r="F108" s="3"/>
      <c r="G108" s="3"/>
      <c r="H108" s="3"/>
    </row>
    <row r="109" spans="1:8" ht="12.75">
      <c r="A109" s="3"/>
      <c r="B109" s="3"/>
      <c r="C109" s="3"/>
      <c r="D109" s="3"/>
      <c r="E109" s="3"/>
      <c r="F109" s="3"/>
      <c r="G109" s="3"/>
      <c r="H109" s="3"/>
    </row>
    <row r="110" spans="1:8" ht="12.75">
      <c r="A110" s="3"/>
      <c r="B110" s="3"/>
      <c r="C110" s="3"/>
      <c r="D110" s="3"/>
      <c r="E110" s="3"/>
      <c r="F110" s="3"/>
      <c r="G110" s="3"/>
      <c r="H110" s="3"/>
    </row>
    <row r="111" spans="1:8" ht="12.75">
      <c r="A111" s="3"/>
      <c r="B111" s="3"/>
      <c r="C111" s="3"/>
      <c r="D111" s="3"/>
      <c r="E111" s="3"/>
      <c r="F111" s="3"/>
      <c r="G111" s="3"/>
      <c r="H111" s="3"/>
    </row>
    <row r="112" spans="1:8" ht="12.75">
      <c r="A112" s="3"/>
      <c r="B112" s="3"/>
      <c r="C112" s="3"/>
      <c r="D112" s="3"/>
      <c r="E112" s="3"/>
      <c r="F112" s="3"/>
      <c r="G112" s="3"/>
      <c r="H112" s="3"/>
    </row>
    <row r="113" spans="1:8" ht="12.75">
      <c r="A113" s="3"/>
      <c r="B113" s="3"/>
      <c r="C113" s="3"/>
      <c r="D113" s="3"/>
      <c r="E113" s="3"/>
      <c r="F113" s="3"/>
      <c r="G113" s="3"/>
      <c r="H113" s="3"/>
    </row>
    <row r="114" spans="1:8" ht="12.75">
      <c r="A114" s="3"/>
      <c r="B114" s="3"/>
      <c r="C114" s="3"/>
      <c r="D114" s="3"/>
      <c r="E114" s="3"/>
      <c r="F114" s="3"/>
      <c r="G114" s="3"/>
      <c r="H114" s="3"/>
    </row>
    <row r="115" spans="1:8" ht="12.75">
      <c r="A115" s="3"/>
      <c r="B115" s="3"/>
      <c r="C115" s="3"/>
      <c r="D115" s="3"/>
      <c r="E115" s="3"/>
      <c r="F115" s="3"/>
      <c r="G115" s="3"/>
      <c r="H115" s="3"/>
    </row>
    <row r="116" spans="1:8" ht="12.75">
      <c r="A116" s="3"/>
      <c r="B116" s="3"/>
      <c r="C116" s="3"/>
      <c r="D116" s="3"/>
      <c r="E116" s="3"/>
      <c r="F116" s="3"/>
      <c r="G116" s="3"/>
      <c r="H116" s="3"/>
    </row>
    <row r="117" spans="1:8" ht="12.75">
      <c r="A117" s="3"/>
      <c r="B117" s="3"/>
      <c r="C117" s="3"/>
      <c r="D117" s="3"/>
      <c r="E117" s="3"/>
      <c r="F117" s="3"/>
      <c r="G117" s="3"/>
      <c r="H117" s="3"/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3"/>
      <c r="B119" s="3"/>
      <c r="C119" s="3"/>
      <c r="D119" s="3"/>
      <c r="E119" s="3"/>
      <c r="F119" s="3"/>
      <c r="G119" s="3"/>
      <c r="H119" s="3"/>
    </row>
    <row r="120" spans="1:8" ht="12.75">
      <c r="A120" s="3"/>
      <c r="B120" s="3"/>
      <c r="C120" s="3"/>
      <c r="D120" s="3"/>
      <c r="E120" s="3"/>
      <c r="F120" s="3"/>
      <c r="G120" s="3"/>
      <c r="H120" s="3"/>
    </row>
  </sheetData>
  <sheetProtection/>
  <mergeCells count="6">
    <mergeCell ref="E1:H1"/>
    <mergeCell ref="A7:H7"/>
    <mergeCell ref="A8:H8"/>
    <mergeCell ref="A2:H2"/>
    <mergeCell ref="A3:H3"/>
    <mergeCell ref="A4:H4"/>
  </mergeCells>
  <printOptions/>
  <pageMargins left="0.7480314960629921" right="0.7480314960629921" top="0.984251968503937" bottom="0.984251968503937" header="0.5118110236220472" footer="0.5118110236220472"/>
  <pageSetup fitToHeight="15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**</cp:lastModifiedBy>
  <cp:lastPrinted>2013-06-26T06:05:47Z</cp:lastPrinted>
  <dcterms:created xsi:type="dcterms:W3CDTF">1996-10-08T23:32:33Z</dcterms:created>
  <dcterms:modified xsi:type="dcterms:W3CDTF">2013-06-27T12:23:35Z</dcterms:modified>
  <cp:category/>
  <cp:version/>
  <cp:contentType/>
  <cp:contentStatus/>
</cp:coreProperties>
</file>